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4B5FC4EF-1908-4575-ADA2-5766D517985B}" xr6:coauthVersionLast="47" xr6:coauthVersionMax="47" xr10:uidLastSave="{00000000-0000-0000-0000-000000000000}"/>
  <bookViews>
    <workbookView xWindow="-108" yWindow="-108" windowWidth="23256" windowHeight="12456" activeTab="2" xr2:uid="{63B51B67-266C-4026-88DF-F7C8C1FC8082}"/>
  </bookViews>
  <sheets>
    <sheet name="Sheet1" sheetId="1" r:id="rId1"/>
    <sheet name="New Branch open-6.25" sheetId="3" r:id="rId2"/>
    <sheet name="Mission vision-26" sheetId="5" r:id="rId3"/>
    <sheet name="Wall Clock 25" sheetId="4" r:id="rId4"/>
    <sheet name="Sheet2" sheetId="2"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 i="5" l="1"/>
  <c r="J13" i="5"/>
  <c r="J10" i="5"/>
  <c r="H13" i="5"/>
  <c r="H11" i="5" l="1"/>
  <c r="L10" i="5"/>
  <c r="L11" i="5" s="1"/>
  <c r="L9" i="5"/>
  <c r="J9" i="5"/>
  <c r="J11" i="5" s="1"/>
  <c r="H10" i="5"/>
  <c r="H9" i="5"/>
  <c r="L9" i="4"/>
  <c r="J9" i="4"/>
  <c r="H9" i="4"/>
  <c r="N12" i="3"/>
  <c r="L12" i="3"/>
  <c r="J12" i="3"/>
  <c r="H12" i="3"/>
  <c r="N11" i="3"/>
  <c r="L11" i="3"/>
  <c r="J11" i="3"/>
  <c r="H11" i="3"/>
  <c r="N10" i="3"/>
  <c r="L10" i="3"/>
  <c r="I10" i="3"/>
  <c r="J10" i="3" s="1"/>
  <c r="H10" i="3"/>
  <c r="N9" i="3"/>
  <c r="L9" i="3"/>
  <c r="I9" i="3"/>
  <c r="J9" i="3" s="1"/>
  <c r="H9" i="3"/>
  <c r="G10" i="2"/>
  <c r="G9" i="2"/>
  <c r="G8" i="2"/>
  <c r="G7" i="2"/>
  <c r="H10" i="1"/>
  <c r="I10" i="1" s="1"/>
  <c r="H9" i="1"/>
  <c r="I9" i="1" s="1"/>
  <c r="M10" i="1"/>
  <c r="M11" i="1"/>
  <c r="M12" i="1"/>
  <c r="M9" i="1"/>
  <c r="K10" i="1"/>
  <c r="K11" i="1"/>
  <c r="K12" i="1"/>
  <c r="K9" i="1"/>
  <c r="I11" i="1"/>
  <c r="I12" i="1"/>
  <c r="G10" i="1"/>
  <c r="G11" i="1"/>
  <c r="G12" i="1"/>
  <c r="G9" i="1"/>
  <c r="J10" i="4" l="1"/>
  <c r="J12" i="4" s="1"/>
  <c r="J13" i="4" s="1"/>
  <c r="L10" i="4"/>
  <c r="H10" i="4"/>
  <c r="N13" i="3"/>
  <c r="J13" i="3"/>
  <c r="H13" i="3"/>
  <c r="H14" i="3" s="1"/>
  <c r="L13" i="3"/>
  <c r="G11" i="2"/>
  <c r="G12" i="2" s="1"/>
  <c r="G13" i="2" s="1"/>
  <c r="I13" i="1"/>
  <c r="G13" i="1"/>
  <c r="M13" i="1"/>
  <c r="K13" i="1"/>
  <c r="J11" i="4" l="1"/>
  <c r="L11" i="4"/>
  <c r="L12" i="4" s="1"/>
  <c r="L13" i="4" s="1"/>
  <c r="H11" i="4"/>
  <c r="J14" i="3"/>
  <c r="J15" i="3" s="1"/>
  <c r="N14" i="3"/>
  <c r="N15" i="3" s="1"/>
  <c r="N16" i="3" s="1"/>
  <c r="L14" i="3"/>
  <c r="L15" i="3"/>
  <c r="L16" i="3" s="1"/>
  <c r="H16" i="3"/>
  <c r="G14" i="1"/>
  <c r="G15" i="1" s="1"/>
  <c r="I14" i="1"/>
  <c r="I15" i="1" s="1"/>
  <c r="I16" i="1" s="1"/>
  <c r="K15" i="1"/>
  <c r="K16" i="1" s="1"/>
  <c r="M14" i="1"/>
  <c r="H12" i="4" l="1"/>
  <c r="H13" i="4" s="1"/>
  <c r="J16" i="3"/>
  <c r="G16" i="1"/>
  <c r="M15" i="1"/>
  <c r="M16" i="1" s="1"/>
</calcChain>
</file>

<file path=xl/sharedStrings.xml><?xml version="1.0" encoding="utf-8"?>
<sst xmlns="http://schemas.openxmlformats.org/spreadsheetml/2006/main" count="213" uniqueCount="52">
  <si>
    <t>Shakti Foundation</t>
  </si>
  <si>
    <t>Sl No</t>
  </si>
  <si>
    <t>Name Of Item</t>
  </si>
  <si>
    <t>Specification</t>
  </si>
  <si>
    <t>Unit</t>
  </si>
  <si>
    <t>Qty.</t>
  </si>
  <si>
    <t>Vendor Name</t>
  </si>
  <si>
    <t>Nos</t>
  </si>
  <si>
    <t>Payment</t>
  </si>
  <si>
    <t>After delivery, Bank Transfer</t>
  </si>
  <si>
    <t>Delivery time</t>
  </si>
  <si>
    <t>প্রস্তুতকারী
মো; মাহমুদর রহমান
এসিস্টেন্ট জেনারেল ম্যানেজার</t>
  </si>
  <si>
    <t>সুপারিশকারী
মোহাম্মদ আবুল হাশেম মজুমদার
হেড অব প্রকিউরমেন্ট</t>
  </si>
  <si>
    <t>অনুমোদনকারী
মোঃ আব্দুল হালিম
সুপারভাইজার অব প্রকিউরমেন্ট ডিপার্টমেন্ট ও হেড অব ফাইন্যান্স</t>
  </si>
  <si>
    <t>Unit Price</t>
  </si>
  <si>
    <t>Total Cost</t>
  </si>
  <si>
    <r>
      <t xml:space="preserve">UNITEX INDUSTRIES LTD.
</t>
    </r>
    <r>
      <rPr>
        <sz val="9"/>
        <color theme="1"/>
        <rFont val="Vrinda"/>
        <family val="2"/>
      </rPr>
      <t>House#16, Road#10A, Block#H, Banani, Dhaka
Mobile: 01329-727916</t>
    </r>
  </si>
  <si>
    <r>
      <t xml:space="preserve">Kolpo Communication
</t>
    </r>
    <r>
      <rPr>
        <sz val="9"/>
        <color theme="1"/>
        <rFont val="Vrinda"/>
        <family val="2"/>
      </rPr>
      <t>Monsur Bhaban, 45/1, Purana Paltan (Box Culvart Road), Dhaka, Phone: 01819930930</t>
    </r>
  </si>
  <si>
    <r>
      <t>Matrichaya Business Point
S</t>
    </r>
    <r>
      <rPr>
        <sz val="9"/>
        <color theme="1"/>
        <rFont val="Vrinda"/>
        <family val="2"/>
      </rPr>
      <t>amad Mansion (Ground Floor), Room-15, 
Plot-14, Road-02</t>
    </r>
  </si>
  <si>
    <r>
      <t xml:space="preserve">Probarton Ad 
</t>
    </r>
    <r>
      <rPr>
        <sz val="9"/>
        <color theme="1"/>
        <rFont val="Vrinda"/>
        <family val="2"/>
      </rPr>
      <t>House: 10, Sec: 11, Road: 05, Block: A, 
Pallabi, Dhaka-1216</t>
    </r>
  </si>
  <si>
    <t>Certificate</t>
  </si>
  <si>
    <t>Plastic Bit, Clear glass, 3mm PVC board Inject Sticker pasting</t>
  </si>
  <si>
    <t>Mission vision</t>
  </si>
  <si>
    <t>Employee Name plate-MFP</t>
  </si>
  <si>
    <t>3 mm PVC, Vinyl Sticker with lamination</t>
  </si>
  <si>
    <t>Branch name plate</t>
  </si>
  <si>
    <t>Grand Total without Tax &amp; Vat</t>
  </si>
  <si>
    <t>Tax Amount</t>
  </si>
  <si>
    <t>Vat Amount</t>
  </si>
  <si>
    <t>Including</t>
  </si>
  <si>
    <t>Grand Total Including Tax &amp; Vat</t>
  </si>
  <si>
    <t>10 Days</t>
  </si>
  <si>
    <t>উপরের তুলনামূলক চিত্র বিশ্লেষন করে দেখা যায় যে, উল্লেখিত আইটেম গুলোর জন্য UNITEX INDUSTRIES LTD. সর্বমোট সর্বনিম্ন দর প্রদান করেছেন। তাই UNITEX INDUSTRIES LTD. থেকে ৪ টি Branch Interior Item এর জন্য ভ্যাট ট্যাক্স সহ সর্বমোট ৭৬,৩২৫( ছিয়াত্তর হাজার তিন শত পঁচিশ) টাকায় ক্রয় করার অনুমোদন দেওয়ার জন্য অনুরোধ করছি।</t>
  </si>
  <si>
    <t>এ্যাডমিনিস্ট্রেশন ডিপার্টমেন্ট থেকে Branch Interior Item ( Certificate, Mission vision, Employee Name plate-MFP, Branch name plate)  তৈরির চাহিদা এসেছে। সেই অনুযায়ী ভেন্ডর থেকে কোটেশন সংগ্রহ করা হয়। নিম্নে কোটেশনের তথ্য উল্লেখ করা হলোঃ</t>
  </si>
  <si>
    <t xml:space="preserve">Comparative Statement of Branch Interior Item ( Certificate, Mission vision, Employee Name plate-MFP, Branch name plate) </t>
  </si>
  <si>
    <t>Date: 16-10-2024</t>
  </si>
  <si>
    <t>Grand Total without VAT</t>
  </si>
  <si>
    <t>VAT Amount</t>
  </si>
  <si>
    <t>Date: 21-06-2025</t>
  </si>
  <si>
    <t>প্রস্তুতকারী
তামিমুল ইসলাম
সিনিয়ার ম্যানেজার</t>
  </si>
  <si>
    <t>এ্যাডমিনিস্ট্রেশন ডিপার্টমেন্ট থেকে Branch Interior Item ( Wall Clock)  তৈরির চাহিদা এসেছে। সেই অনুযায়ী ভেন্ডর থেকে কোটেশন সংগ্রহ করা হয়। নিম্নে কোটেশনের তথ্য উল্লেখ করা হলোঃ</t>
  </si>
  <si>
    <t>Brand: Citi Sun (Original) 
Size: 14" x 14" 
Print: Logo Print 
Guaranty: 3 Years Guaranty 
with Battery (As per approved sample)</t>
  </si>
  <si>
    <t>Wall Clock</t>
  </si>
  <si>
    <t xml:space="preserve">Comparative Statement of Branch Interior Item ( Wall Clock) </t>
  </si>
  <si>
    <t>7 Days</t>
  </si>
  <si>
    <t>উপরের তুলনামূলক চিত্র বিশ্লেষন করে দেখা যায় যে, উল্লেখিত আইটেম গুলোর জন্য UNITEX INDUSTRIES LTD. সর্বনিম্ন দর প্রদান করেছেন। তাই UNITEX INDUSTRIES LTD. থেকে ৫৫ টি Wall Clock এর জন্য ভ্যাট ট্যাক্সসহ সর্বমোট ৩৫০৯০(পঁয়ত্রিশ হাজার নব্বই টাকা মাত্র) টাকায় ক্রয় করার অনুমোদন দেওয়ার জন্য উপস্থাপন করছি।</t>
  </si>
  <si>
    <t>অনুমোদনকারী
মোহাম্মদ আবুল হাশেম মজুমদার
হেড অব প্রকিউরমেন্ট</t>
  </si>
  <si>
    <t>উপরের তুলনামূলক চিত্র বিশ্লেষন করে দেখা যায় যে, উল্লেখিত আইটেম গুলোর জন্য Matrichaya Business Point. সর্বনিম্ন দর প্রদান করেছেন। তাই Matrichaya Business Point . থেকে ৪ টি Branch Interior Item এর জন্য ভ্যাট ট্যাক্সসহ সর্বমোট ৯১,৫৮৪/-(একানব্বই হাজার পাঁচশ ছিয়াশি টাকা মাত্র) টাকায় ক্রয় করার অনুমোদন দেওয়ার জন্য উপস্থাপন করছি।</t>
  </si>
  <si>
    <t>Vat&amp;Tax Amount</t>
  </si>
  <si>
    <t>উপরের তুলনামূলক চিত্র বিশ্লেষন করে দেখা যায় যে, উল্লেখিত আইটেম গুলোর জন্য Kolpo Communication সর্বনিম্ন দর প্রদান করেছেন। তাই Kolpo Communication থেকে Branch Interior Item এর জন্য ভ্যাট ট্যাক্সসহ সর্বমোট ৬৮,৭৫৭/-(আটষট্টি হাজার সাতশত সাতান্ন টাকা মাত্র) টাকায় ক্রয় করার অনুমোদন দেওয়ার জন্য উপস্থাপন করছি।</t>
  </si>
  <si>
    <t>Date: 14-06-2026</t>
  </si>
  <si>
    <t xml:space="preserve">প্রস্তুতকারী
তামিমুল ইসলাম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</si>
</sst>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Vrinda"/>
      <family val="2"/>
    </font>
    <font>
      <b/>
      <sz val="12"/>
      <color theme="1"/>
      <name val="Calibri"/>
      <family val="2"/>
      <scheme val="minor"/>
    </font>
    <font>
      <b/>
      <sz val="14"/>
      <color theme="1"/>
      <name val="Calibri"/>
      <family val="2"/>
      <scheme val="minor"/>
    </font>
    <font>
      <sz val="10"/>
      <color theme="1"/>
      <name val="Calibri"/>
      <family val="2"/>
      <scheme val="minor"/>
    </font>
    <font>
      <sz val="12"/>
      <color theme="1"/>
      <name val="Calibri"/>
      <family val="2"/>
      <scheme val="minor"/>
    </font>
    <font>
      <sz val="9"/>
      <color theme="1"/>
      <name val="Vrinda"/>
      <family val="2"/>
    </font>
    <font>
      <sz val="10"/>
      <color theme="1"/>
      <name val="Vrinda"/>
      <family val="2"/>
    </font>
    <font>
      <b/>
      <sz val="9"/>
      <color theme="1"/>
      <name val="Vrinda"/>
      <family val="2"/>
    </font>
    <font>
      <sz val="11"/>
      <color theme="1"/>
      <name val="Calibri"/>
      <family val="2"/>
    </font>
    <font>
      <sz val="10"/>
      <color theme="1"/>
      <name val="Calibri"/>
      <family val="2"/>
    </font>
    <font>
      <sz val="9"/>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000000"/>
      </right>
      <top/>
      <bottom style="medium">
        <color rgb="FF000000"/>
      </bottom>
      <diagonal/>
    </border>
    <border>
      <left style="thin">
        <color indexed="64"/>
      </left>
      <right style="thin">
        <color indexed="64"/>
      </right>
      <top style="thin">
        <color indexed="64"/>
      </top>
      <bottom/>
      <diagonal/>
    </border>
    <border>
      <left/>
      <right style="medium">
        <color rgb="FF000000"/>
      </right>
      <top/>
      <bottom/>
      <diagonal/>
    </border>
  </borders>
  <cellStyleXfs count="2">
    <xf numFmtId="0" fontId="0" fillId="0" borderId="0"/>
    <xf numFmtId="43" fontId="1" fillId="0" borderId="0" applyFont="0" applyFill="0" applyBorder="0" applyAlignment="0" applyProtection="0"/>
  </cellStyleXfs>
  <cellXfs count="61">
    <xf numFmtId="0" fontId="0" fillId="0" borderId="0" xfId="0"/>
    <xf numFmtId="0" fontId="4" fillId="0" borderId="0" xfId="0" applyFont="1"/>
    <xf numFmtId="0" fontId="2" fillId="0" borderId="1" xfId="0" applyFont="1" applyBorder="1" applyAlignment="1">
      <alignment horizontal="center" vertical="center" wrapText="1"/>
    </xf>
    <xf numFmtId="0" fontId="0" fillId="0" borderId="1" xfId="0" applyBorder="1" applyAlignment="1">
      <alignment vertical="center" wrapText="1"/>
    </xf>
    <xf numFmtId="0" fontId="7" fillId="0" borderId="1" xfId="0" applyFont="1" applyBorder="1" applyAlignment="1">
      <alignment horizontal="center" vertical="center" wrapText="1"/>
    </xf>
    <xf numFmtId="164" fontId="7" fillId="0" borderId="1" xfId="1" applyNumberFormat="1" applyFont="1" applyBorder="1" applyAlignment="1">
      <alignment horizontal="center" vertical="center" wrapText="1"/>
    </xf>
    <xf numFmtId="43" fontId="9" fillId="0" borderId="0" xfId="1" applyFont="1" applyFill="1" applyAlignment="1">
      <alignment horizontal="center" wrapText="1"/>
    </xf>
    <xf numFmtId="43" fontId="9" fillId="0" borderId="0" xfId="1" applyFont="1" applyFill="1" applyAlignment="1">
      <alignment wrapText="1"/>
    </xf>
    <xf numFmtId="0" fontId="11" fillId="0" borderId="5" xfId="0" applyFont="1" applyBorder="1" applyAlignment="1">
      <alignment vertical="center" wrapText="1"/>
    </xf>
    <xf numFmtId="43" fontId="0" fillId="0" borderId="1" xfId="0" applyNumberFormat="1" applyBorder="1" applyAlignment="1">
      <alignment vertical="center" wrapText="1"/>
    </xf>
    <xf numFmtId="0" fontId="2" fillId="0" borderId="6" xfId="0" applyFont="1" applyBorder="1" applyAlignment="1">
      <alignment horizontal="center" vertical="center" wrapText="1"/>
    </xf>
    <xf numFmtId="0" fontId="11" fillId="0" borderId="7" xfId="0" applyFont="1" applyBorder="1" applyAlignment="1">
      <alignment vertical="center" wrapText="1"/>
    </xf>
    <xf numFmtId="0" fontId="7" fillId="0" borderId="6" xfId="0" applyFont="1" applyBorder="1" applyAlignment="1">
      <alignment horizontal="center" vertical="center" wrapText="1"/>
    </xf>
    <xf numFmtId="164" fontId="7" fillId="0" borderId="6" xfId="1" applyNumberFormat="1" applyFont="1" applyBorder="1" applyAlignment="1">
      <alignment horizontal="center" vertical="center" wrapText="1"/>
    </xf>
    <xf numFmtId="0" fontId="0" fillId="0" borderId="6" xfId="0" applyBorder="1" applyAlignment="1">
      <alignment vertical="center" wrapText="1"/>
    </xf>
    <xf numFmtId="43" fontId="0" fillId="0" borderId="1" xfId="0" applyNumberFormat="1" applyBorder="1"/>
    <xf numFmtId="0" fontId="0" fillId="0" borderId="1" xfId="0" applyBorder="1"/>
    <xf numFmtId="164" fontId="4" fillId="0" borderId="1" xfId="1" applyNumberFormat="1" applyFont="1" applyBorder="1" applyAlignment="1">
      <alignment horizontal="center" vertical="center" wrapText="1"/>
    </xf>
    <xf numFmtId="43" fontId="4" fillId="0" borderId="1" xfId="1" applyFont="1" applyBorder="1" applyAlignment="1">
      <alignment horizontal="center" vertical="center" wrapText="1"/>
    </xf>
    <xf numFmtId="0" fontId="2" fillId="0" borderId="0" xfId="0" applyFont="1"/>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43" fontId="9" fillId="0" borderId="0" xfId="1" applyFont="1" applyFill="1" applyAlignment="1">
      <alignment horizontal="center" wrapText="1"/>
    </xf>
    <xf numFmtId="164" fontId="4" fillId="2" borderId="1" xfId="1" applyNumberFormat="1" applyFont="1" applyFill="1" applyBorder="1" applyAlignment="1">
      <alignment horizontal="center" vertical="center" wrapText="1"/>
    </xf>
    <xf numFmtId="0" fontId="0" fillId="3" borderId="1" xfId="0" applyFill="1" applyBorder="1" applyAlignment="1">
      <alignment vertical="center" wrapText="1"/>
    </xf>
    <xf numFmtId="0" fontId="0" fillId="3" borderId="6" xfId="0" applyFill="1" applyBorder="1" applyAlignment="1">
      <alignment vertical="center" wrapText="1"/>
    </xf>
    <xf numFmtId="164" fontId="4" fillId="3" borderId="1" xfId="1" applyNumberFormat="1" applyFont="1" applyFill="1" applyBorder="1" applyAlignment="1">
      <alignment horizontal="center" vertical="center" wrapText="1"/>
    </xf>
    <xf numFmtId="43" fontId="0" fillId="3" borderId="1" xfId="0" applyNumberFormat="1" applyFill="1" applyBorder="1" applyAlignment="1">
      <alignment vertical="center" wrapText="1"/>
    </xf>
    <xf numFmtId="43" fontId="0" fillId="3" borderId="1" xfId="0" applyNumberFormat="1" applyFill="1" applyBorder="1"/>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2" fillId="0" borderId="5" xfId="0" applyFont="1" applyBorder="1" applyAlignment="1">
      <alignment vertical="center" wrapText="1"/>
    </xf>
    <xf numFmtId="0" fontId="0" fillId="0" borderId="1" xfId="0" applyBorder="1" applyAlignment="1">
      <alignment horizontal="left" vertical="center" wrapText="1"/>
    </xf>
    <xf numFmtId="164" fontId="4" fillId="0" borderId="1" xfId="1" applyNumberFormat="1" applyFont="1" applyBorder="1" applyAlignment="1">
      <alignment horizontal="left" vertical="center" wrapText="1"/>
    </xf>
    <xf numFmtId="164" fontId="7" fillId="0" borderId="1" xfId="1" applyNumberFormat="1" applyFont="1" applyBorder="1" applyAlignment="1">
      <alignment horizontal="left" vertical="center" wrapText="1"/>
    </xf>
    <xf numFmtId="43" fontId="0" fillId="0" borderId="1" xfId="0" applyNumberFormat="1" applyBorder="1" applyAlignment="1">
      <alignment horizontal="left" vertical="center" wrapText="1"/>
    </xf>
    <xf numFmtId="43" fontId="4" fillId="0" borderId="1" xfId="1" applyFont="1" applyBorder="1" applyAlignment="1">
      <alignment horizontal="left" vertical="center" wrapText="1"/>
    </xf>
    <xf numFmtId="0" fontId="0" fillId="0" borderId="1" xfId="0" applyBorder="1" applyAlignment="1">
      <alignment horizontal="left" vertical="center"/>
    </xf>
    <xf numFmtId="43" fontId="0" fillId="0" borderId="1" xfId="0" applyNumberFormat="1" applyBorder="1" applyAlignment="1">
      <alignment horizontal="left" vertical="center"/>
    </xf>
    <xf numFmtId="0" fontId="2" fillId="0" borderId="1" xfId="0" applyFont="1" applyBorder="1" applyAlignment="1">
      <alignment horizontal="center" vertical="center" wrapText="1"/>
    </xf>
    <xf numFmtId="43" fontId="9" fillId="0" borderId="0" xfId="1" applyFont="1" applyFill="1" applyAlignment="1">
      <alignment horizontal="center" wrapText="1"/>
    </xf>
    <xf numFmtId="0" fontId="7"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3" fillId="0" borderId="0" xfId="0" applyFont="1" applyAlignment="1">
      <alignment horizontal="justify" vertical="justify" wrapText="1"/>
    </xf>
    <xf numFmtId="0" fontId="4" fillId="0" borderId="0" xfId="0" applyFont="1" applyAlignment="1">
      <alignment horizontal="center"/>
    </xf>
    <xf numFmtId="0" fontId="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9" fillId="0" borderId="0" xfId="0" applyFont="1" applyAlignment="1">
      <alignment horizontal="center" wrapText="1"/>
    </xf>
    <xf numFmtId="43" fontId="9" fillId="0" borderId="0" xfId="1" applyFont="1" applyFill="1" applyAlignment="1">
      <alignment horizontal="center" wrapText="1"/>
    </xf>
    <xf numFmtId="0" fontId="7" fillId="0" borderId="1" xfId="0" applyFont="1" applyBorder="1" applyAlignment="1">
      <alignment horizontal="righ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horizontal="left" wrapText="1"/>
    </xf>
    <xf numFmtId="0" fontId="9" fillId="0" borderId="0" xfId="0" applyFont="1" applyAlignment="1">
      <alignment horizontal="justify" vertical="justify" wrapText="1"/>
    </xf>
    <xf numFmtId="0" fontId="0" fillId="0" borderId="0" xfId="0" applyAlignment="1">
      <alignment horizontal="center" wrapText="1"/>
    </xf>
    <xf numFmtId="0" fontId="13" fillId="0" borderId="1"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47009-8E02-4920-A3BD-D183A32306EB}">
  <sheetPr>
    <pageSetUpPr fitToPage="1"/>
  </sheetPr>
  <dimension ref="A1:O23"/>
  <sheetViews>
    <sheetView topLeftCell="A3" workbookViewId="0">
      <selection activeCell="A20" sqref="A20:M21"/>
    </sheetView>
  </sheetViews>
  <sheetFormatPr defaultRowHeight="14.4" x14ac:dyDescent="0.3"/>
  <cols>
    <col min="1" max="1" width="5.33203125" bestFit="1" customWidth="1"/>
    <col min="2" max="2" width="11.21875" customWidth="1"/>
    <col min="3" max="3" width="27.33203125" customWidth="1"/>
    <col min="4" max="5" width="4.5546875" bestFit="1" customWidth="1"/>
    <col min="6" max="6" width="13.44140625" customWidth="1"/>
    <col min="7" max="7" width="10.77734375" customWidth="1"/>
    <col min="8" max="8" width="12" customWidth="1"/>
    <col min="9" max="9" width="10.77734375" customWidth="1"/>
    <col min="10" max="11" width="11.44140625" customWidth="1"/>
    <col min="12" max="12" width="14.44140625" bestFit="1" customWidth="1"/>
    <col min="13" max="13" width="9.77734375" customWidth="1"/>
  </cols>
  <sheetData>
    <row r="1" spans="1:13" x14ac:dyDescent="0.3">
      <c r="A1" s="46" t="s">
        <v>33</v>
      </c>
      <c r="B1" s="46"/>
      <c r="C1" s="46"/>
      <c r="D1" s="46"/>
      <c r="E1" s="46"/>
      <c r="F1" s="46"/>
      <c r="G1" s="46"/>
      <c r="H1" s="46"/>
      <c r="I1" s="46"/>
      <c r="J1" s="46"/>
      <c r="K1" s="46"/>
      <c r="L1" s="46"/>
      <c r="M1" s="46"/>
    </row>
    <row r="2" spans="1:13" ht="22.8" customHeight="1" x14ac:dyDescent="0.3">
      <c r="A2" s="46"/>
      <c r="B2" s="46"/>
      <c r="C2" s="46"/>
      <c r="D2" s="46"/>
      <c r="E2" s="46"/>
      <c r="F2" s="46"/>
      <c r="G2" s="46"/>
      <c r="H2" s="46"/>
      <c r="I2" s="46"/>
      <c r="J2" s="46"/>
      <c r="K2" s="46"/>
      <c r="L2" s="46"/>
      <c r="M2" s="46"/>
    </row>
    <row r="3" spans="1:13" ht="15.6" x14ac:dyDescent="0.3">
      <c r="A3" s="47" t="s">
        <v>0</v>
      </c>
      <c r="B3" s="47"/>
      <c r="C3" s="47"/>
      <c r="D3" s="47"/>
      <c r="E3" s="47"/>
      <c r="F3" s="47"/>
      <c r="G3" s="47"/>
      <c r="H3" s="47"/>
      <c r="I3" s="47"/>
      <c r="J3" s="47"/>
      <c r="K3" s="47"/>
      <c r="L3" s="47"/>
      <c r="M3" s="47"/>
    </row>
    <row r="4" spans="1:13" ht="15.6" x14ac:dyDescent="0.3">
      <c r="A4" s="47" t="s">
        <v>34</v>
      </c>
      <c r="B4" s="47"/>
      <c r="C4" s="47"/>
      <c r="D4" s="47"/>
      <c r="E4" s="47"/>
      <c r="F4" s="47"/>
      <c r="G4" s="47"/>
      <c r="H4" s="47"/>
      <c r="I4" s="47"/>
      <c r="J4" s="47"/>
      <c r="K4" s="47"/>
      <c r="L4" s="47"/>
      <c r="M4" s="47"/>
    </row>
    <row r="5" spans="1:13" ht="15.6" x14ac:dyDescent="0.3">
      <c r="A5" s="1"/>
      <c r="B5" s="1"/>
      <c r="C5" s="1"/>
      <c r="D5" s="1"/>
      <c r="E5" s="1"/>
      <c r="F5" s="1"/>
      <c r="G5" s="1"/>
      <c r="H5" s="1"/>
      <c r="I5" s="1"/>
      <c r="J5" s="1"/>
      <c r="K5" s="1"/>
      <c r="L5" s="47" t="s">
        <v>35</v>
      </c>
      <c r="M5" s="47"/>
    </row>
    <row r="6" spans="1:13" ht="18" x14ac:dyDescent="0.3">
      <c r="A6" s="48" t="s">
        <v>1</v>
      </c>
      <c r="B6" s="48" t="s">
        <v>2</v>
      </c>
      <c r="C6" s="48" t="s">
        <v>3</v>
      </c>
      <c r="D6" s="48" t="s">
        <v>4</v>
      </c>
      <c r="E6" s="48" t="s">
        <v>5</v>
      </c>
      <c r="F6" s="49" t="s">
        <v>6</v>
      </c>
      <c r="G6" s="50"/>
      <c r="H6" s="50"/>
      <c r="I6" s="50"/>
      <c r="J6" s="50"/>
      <c r="K6" s="50"/>
      <c r="L6" s="50"/>
      <c r="M6" s="51"/>
    </row>
    <row r="7" spans="1:13" ht="61.8" customHeight="1" x14ac:dyDescent="0.3">
      <c r="A7" s="48"/>
      <c r="B7" s="48"/>
      <c r="C7" s="48"/>
      <c r="D7" s="48"/>
      <c r="E7" s="48"/>
      <c r="F7" s="42" t="s">
        <v>18</v>
      </c>
      <c r="G7" s="43"/>
      <c r="H7" s="42" t="s">
        <v>19</v>
      </c>
      <c r="I7" s="44"/>
      <c r="J7" s="44" t="s">
        <v>16</v>
      </c>
      <c r="K7" s="43"/>
      <c r="L7" s="45" t="s">
        <v>17</v>
      </c>
      <c r="M7" s="45"/>
    </row>
    <row r="8" spans="1:13" x14ac:dyDescent="0.3">
      <c r="A8" s="48"/>
      <c r="B8" s="48"/>
      <c r="C8" s="48"/>
      <c r="D8" s="48"/>
      <c r="E8" s="48"/>
      <c r="F8" s="3" t="s">
        <v>14</v>
      </c>
      <c r="G8" s="3" t="s">
        <v>15</v>
      </c>
      <c r="H8" s="3" t="s">
        <v>14</v>
      </c>
      <c r="I8" s="3" t="s">
        <v>15</v>
      </c>
      <c r="J8" s="3" t="s">
        <v>14</v>
      </c>
      <c r="K8" s="3" t="s">
        <v>15</v>
      </c>
      <c r="L8" s="3" t="s">
        <v>14</v>
      </c>
      <c r="M8" s="3" t="s">
        <v>15</v>
      </c>
    </row>
    <row r="9" spans="1:13" ht="29.4" thickBot="1" x14ac:dyDescent="0.35">
      <c r="A9" s="2">
        <v>1</v>
      </c>
      <c r="B9" s="8" t="s">
        <v>20</v>
      </c>
      <c r="C9" s="8" t="s">
        <v>21</v>
      </c>
      <c r="D9" s="4" t="s">
        <v>7</v>
      </c>
      <c r="E9" s="2">
        <v>40</v>
      </c>
      <c r="F9" s="3">
        <v>650</v>
      </c>
      <c r="G9" s="3">
        <f>E9*F9</f>
        <v>26000</v>
      </c>
      <c r="H9" s="3">
        <f>700+110</f>
        <v>810</v>
      </c>
      <c r="I9" s="3">
        <f>E9*H9</f>
        <v>32400</v>
      </c>
      <c r="J9" s="3">
        <v>610</v>
      </c>
      <c r="K9" s="3">
        <f>E9*J9</f>
        <v>24400</v>
      </c>
      <c r="L9" s="3">
        <v>1020</v>
      </c>
      <c r="M9" s="3">
        <f>E9*L9</f>
        <v>40800</v>
      </c>
    </row>
    <row r="10" spans="1:13" ht="29.4" thickBot="1" x14ac:dyDescent="0.35">
      <c r="A10" s="2">
        <v>2</v>
      </c>
      <c r="B10" s="8" t="s">
        <v>22</v>
      </c>
      <c r="C10" s="8" t="s">
        <v>21</v>
      </c>
      <c r="D10" s="4" t="s">
        <v>7</v>
      </c>
      <c r="E10" s="2">
        <v>40</v>
      </c>
      <c r="F10" s="3">
        <v>650</v>
      </c>
      <c r="G10" s="3">
        <f t="shared" ref="G10:G12" si="0">E10*F10</f>
        <v>26000</v>
      </c>
      <c r="H10" s="3">
        <f>700+110</f>
        <v>810</v>
      </c>
      <c r="I10" s="3">
        <f t="shared" ref="I10:I12" si="1">E10*H10</f>
        <v>32400</v>
      </c>
      <c r="J10" s="3">
        <v>610</v>
      </c>
      <c r="K10" s="3">
        <f t="shared" ref="K10:K12" si="2">E10*J10</f>
        <v>24400</v>
      </c>
      <c r="L10" s="3">
        <v>1020</v>
      </c>
      <c r="M10" s="3">
        <f t="shared" ref="M10:M12" si="3">E10*L10</f>
        <v>40800</v>
      </c>
    </row>
    <row r="11" spans="1:13" ht="43.8" thickBot="1" x14ac:dyDescent="0.35">
      <c r="A11" s="2">
        <v>3</v>
      </c>
      <c r="B11" s="8" t="s">
        <v>23</v>
      </c>
      <c r="C11" s="8" t="s">
        <v>24</v>
      </c>
      <c r="D11" s="4" t="s">
        <v>7</v>
      </c>
      <c r="E11" s="2">
        <v>40</v>
      </c>
      <c r="F11" s="3">
        <v>360</v>
      </c>
      <c r="G11" s="3">
        <f t="shared" si="0"/>
        <v>14400</v>
      </c>
      <c r="H11" s="3">
        <v>450</v>
      </c>
      <c r="I11" s="3">
        <f t="shared" si="1"/>
        <v>18000</v>
      </c>
      <c r="J11" s="3">
        <v>490</v>
      </c>
      <c r="K11" s="3">
        <f t="shared" si="2"/>
        <v>19600</v>
      </c>
      <c r="L11" s="3">
        <v>650</v>
      </c>
      <c r="M11" s="3">
        <f t="shared" si="3"/>
        <v>26000</v>
      </c>
    </row>
    <row r="12" spans="1:13" ht="28.8" x14ac:dyDescent="0.3">
      <c r="A12" s="10">
        <v>4</v>
      </c>
      <c r="B12" s="11" t="s">
        <v>25</v>
      </c>
      <c r="C12" s="11" t="s">
        <v>24</v>
      </c>
      <c r="D12" s="12" t="s">
        <v>7</v>
      </c>
      <c r="E12" s="10">
        <v>40</v>
      </c>
      <c r="F12" s="13">
        <v>60</v>
      </c>
      <c r="G12" s="14">
        <f t="shared" si="0"/>
        <v>2400</v>
      </c>
      <c r="H12" s="13">
        <v>60</v>
      </c>
      <c r="I12" s="14">
        <f t="shared" si="1"/>
        <v>2400</v>
      </c>
      <c r="J12" s="13">
        <v>65</v>
      </c>
      <c r="K12" s="14">
        <f t="shared" si="2"/>
        <v>2600</v>
      </c>
      <c r="L12" s="13">
        <v>150</v>
      </c>
      <c r="M12" s="14">
        <f t="shared" si="3"/>
        <v>6000</v>
      </c>
    </row>
    <row r="13" spans="1:13" ht="15.6" x14ac:dyDescent="0.3">
      <c r="A13" s="48" t="s">
        <v>26</v>
      </c>
      <c r="B13" s="48"/>
      <c r="C13" s="48"/>
      <c r="D13" s="48"/>
      <c r="E13" s="48"/>
      <c r="F13" s="48"/>
      <c r="G13" s="17">
        <f>SUM(G9:G12)</f>
        <v>68800</v>
      </c>
      <c r="H13" s="17"/>
      <c r="I13" s="17">
        <f>SUM(I9:I12)</f>
        <v>85200</v>
      </c>
      <c r="J13" s="17"/>
      <c r="K13" s="17">
        <f>SUM(K9:K12)</f>
        <v>71000</v>
      </c>
      <c r="L13" s="17"/>
      <c r="M13" s="17">
        <f>SUM(M9:M12)</f>
        <v>113600</v>
      </c>
    </row>
    <row r="14" spans="1:13" ht="15.6" x14ac:dyDescent="0.3">
      <c r="A14" s="48" t="s">
        <v>27</v>
      </c>
      <c r="B14" s="48"/>
      <c r="C14" s="48"/>
      <c r="D14" s="48"/>
      <c r="E14" s="48"/>
      <c r="F14" s="48"/>
      <c r="G14" s="9">
        <f>G13*5/95</f>
        <v>3621.0526315789475</v>
      </c>
      <c r="H14" s="5"/>
      <c r="I14" s="9">
        <f>I13*5/95</f>
        <v>4484.2105263157891</v>
      </c>
      <c r="J14" s="5"/>
      <c r="K14" s="9" t="s">
        <v>29</v>
      </c>
      <c r="L14" s="5"/>
      <c r="M14" s="9">
        <f>M13*5/95</f>
        <v>5978.9473684210525</v>
      </c>
    </row>
    <row r="15" spans="1:13" x14ac:dyDescent="0.3">
      <c r="A15" s="48" t="s">
        <v>28</v>
      </c>
      <c r="B15" s="48"/>
      <c r="C15" s="48"/>
      <c r="D15" s="48"/>
      <c r="E15" s="48"/>
      <c r="F15" s="48"/>
      <c r="G15" s="15">
        <f>(G13+G14)*7.5%</f>
        <v>5431.5789473684208</v>
      </c>
      <c r="H15" s="16"/>
      <c r="I15" s="15">
        <f>(I13+I14)*7.5%</f>
        <v>6726.3157894736842</v>
      </c>
      <c r="J15" s="16"/>
      <c r="K15" s="15">
        <f>K13*7.5%</f>
        <v>5325</v>
      </c>
      <c r="L15" s="16"/>
      <c r="M15" s="15">
        <f>(M13+M14)*7.5%</f>
        <v>8968.4210526315783</v>
      </c>
    </row>
    <row r="16" spans="1:13" s="19" customFormat="1" ht="15.6" x14ac:dyDescent="0.3">
      <c r="A16" s="48" t="s">
        <v>30</v>
      </c>
      <c r="B16" s="48"/>
      <c r="C16" s="48"/>
      <c r="D16" s="48"/>
      <c r="E16" s="48"/>
      <c r="F16" s="48"/>
      <c r="G16" s="17">
        <f>G13+G14+G15</f>
        <v>77852.631578947374</v>
      </c>
      <c r="H16" s="17"/>
      <c r="I16" s="17">
        <f>I13+I14+I15</f>
        <v>96410.526315789466</v>
      </c>
      <c r="J16" s="17"/>
      <c r="K16" s="18">
        <f>K13+K15</f>
        <v>76325</v>
      </c>
      <c r="L16" s="17"/>
      <c r="M16" s="17">
        <f>M13+M14+M15</f>
        <v>128547.36842105263</v>
      </c>
    </row>
    <row r="17" spans="1:15" ht="15.6" x14ac:dyDescent="0.3">
      <c r="A17" s="54" t="s">
        <v>8</v>
      </c>
      <c r="B17" s="54"/>
      <c r="C17" s="54"/>
      <c r="D17" s="54"/>
      <c r="E17" s="54"/>
      <c r="F17" s="55" t="s">
        <v>9</v>
      </c>
      <c r="G17" s="55"/>
      <c r="H17" s="55" t="s">
        <v>9</v>
      </c>
      <c r="I17" s="55"/>
      <c r="J17" s="55" t="s">
        <v>9</v>
      </c>
      <c r="K17" s="55"/>
      <c r="L17" s="55" t="s">
        <v>9</v>
      </c>
      <c r="M17" s="55"/>
    </row>
    <row r="18" spans="1:15" ht="15.6" customHeight="1" x14ac:dyDescent="0.3">
      <c r="A18" s="54" t="s">
        <v>10</v>
      </c>
      <c r="B18" s="54"/>
      <c r="C18" s="54"/>
      <c r="D18" s="54"/>
      <c r="E18" s="54"/>
      <c r="F18" s="56" t="s">
        <v>31</v>
      </c>
      <c r="G18" s="56"/>
      <c r="H18" s="56" t="s">
        <v>31</v>
      </c>
      <c r="I18" s="56"/>
      <c r="J18" s="56" t="s">
        <v>31</v>
      </c>
      <c r="K18" s="56"/>
      <c r="L18" s="56" t="s">
        <v>31</v>
      </c>
      <c r="M18" s="56"/>
    </row>
    <row r="19" spans="1:15" ht="7.8" customHeight="1" x14ac:dyDescent="0.3"/>
    <row r="20" spans="1:15" x14ac:dyDescent="0.3">
      <c r="A20" s="46" t="s">
        <v>32</v>
      </c>
      <c r="B20" s="46"/>
      <c r="C20" s="46"/>
      <c r="D20" s="46"/>
      <c r="E20" s="46"/>
      <c r="F20" s="46"/>
      <c r="G20" s="46"/>
      <c r="H20" s="46"/>
      <c r="I20" s="46"/>
      <c r="J20" s="46"/>
      <c r="K20" s="46"/>
      <c r="L20" s="46"/>
      <c r="M20" s="46"/>
    </row>
    <row r="21" spans="1:15" ht="36" customHeight="1" x14ac:dyDescent="0.3">
      <c r="A21" s="46"/>
      <c r="B21" s="46"/>
      <c r="C21" s="46"/>
      <c r="D21" s="46"/>
      <c r="E21" s="46"/>
      <c r="F21" s="46"/>
      <c r="G21" s="46"/>
      <c r="H21" s="46"/>
      <c r="I21" s="46"/>
      <c r="J21" s="46"/>
      <c r="K21" s="46"/>
      <c r="L21" s="46"/>
      <c r="M21" s="46"/>
    </row>
    <row r="22" spans="1:15" ht="19.2" customHeight="1" x14ac:dyDescent="0.3"/>
    <row r="23" spans="1:15" ht="61.8" customHeight="1" x14ac:dyDescent="0.35">
      <c r="A23" s="52" t="s">
        <v>11</v>
      </c>
      <c r="B23" s="52"/>
      <c r="C23" s="52"/>
      <c r="D23" s="53" t="s">
        <v>12</v>
      </c>
      <c r="E23" s="53"/>
      <c r="F23" s="53"/>
      <c r="G23" s="53"/>
      <c r="H23" s="6"/>
      <c r="I23" s="53" t="s">
        <v>13</v>
      </c>
      <c r="J23" s="53"/>
      <c r="K23" s="53"/>
      <c r="L23" s="53"/>
      <c r="M23" s="53"/>
      <c r="N23" s="7"/>
      <c r="O23" s="7"/>
    </row>
  </sheetData>
  <mergeCells count="32">
    <mergeCell ref="A13:F13"/>
    <mergeCell ref="A14:F14"/>
    <mergeCell ref="A15:F15"/>
    <mergeCell ref="A16:F16"/>
    <mergeCell ref="H17:I17"/>
    <mergeCell ref="A20:M21"/>
    <mergeCell ref="A23:C23"/>
    <mergeCell ref="D23:G23"/>
    <mergeCell ref="I23:M23"/>
    <mergeCell ref="A17:E17"/>
    <mergeCell ref="F17:G17"/>
    <mergeCell ref="J17:K17"/>
    <mergeCell ref="L17:M17"/>
    <mergeCell ref="H18:I18"/>
    <mergeCell ref="A18:E18"/>
    <mergeCell ref="F18:G18"/>
    <mergeCell ref="J18:K18"/>
    <mergeCell ref="L18:M18"/>
    <mergeCell ref="F7:G7"/>
    <mergeCell ref="J7:K7"/>
    <mergeCell ref="L7:M7"/>
    <mergeCell ref="H7:I7"/>
    <mergeCell ref="A1:M2"/>
    <mergeCell ref="A3:M3"/>
    <mergeCell ref="A4:M4"/>
    <mergeCell ref="L5:M5"/>
    <mergeCell ref="A6:A8"/>
    <mergeCell ref="B6:B8"/>
    <mergeCell ref="C6:C8"/>
    <mergeCell ref="D6:D8"/>
    <mergeCell ref="E6:E8"/>
    <mergeCell ref="F6:M6"/>
  </mergeCells>
  <pageMargins left="0.7" right="0.7" top="0.75" bottom="0.75" header="0.3" footer="0.3"/>
  <pageSetup paperSize="9" scale="8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9D5CA-9797-46F7-BA5B-19FA16E04CC2}">
  <sheetPr>
    <pageSetUpPr fitToPage="1"/>
  </sheetPr>
  <dimension ref="B1:P23"/>
  <sheetViews>
    <sheetView topLeftCell="A3" workbookViewId="0">
      <selection activeCell="A3" sqref="A1:XFD1048576"/>
    </sheetView>
  </sheetViews>
  <sheetFormatPr defaultRowHeight="14.4" x14ac:dyDescent="0.3"/>
  <cols>
    <col min="2" max="2" width="5.33203125" bestFit="1" customWidth="1"/>
    <col min="3" max="3" width="11.21875" customWidth="1"/>
    <col min="4" max="4" width="27.33203125" customWidth="1"/>
    <col min="5" max="6" width="4.5546875" bestFit="1" customWidth="1"/>
    <col min="7" max="7" width="13.44140625" customWidth="1"/>
    <col min="8" max="8" width="10.77734375" customWidth="1"/>
    <col min="9" max="9" width="12" customWidth="1"/>
    <col min="10" max="11" width="11.44140625" customWidth="1"/>
    <col min="12" max="12" width="12.77734375" customWidth="1"/>
    <col min="13" max="13" width="14.44140625" bestFit="1" customWidth="1"/>
    <col min="14" max="14" width="10.109375" bestFit="1" customWidth="1"/>
  </cols>
  <sheetData>
    <row r="1" spans="2:14" x14ac:dyDescent="0.3">
      <c r="B1" s="46" t="s">
        <v>33</v>
      </c>
      <c r="C1" s="46"/>
      <c r="D1" s="46"/>
      <c r="E1" s="46"/>
      <c r="F1" s="46"/>
      <c r="G1" s="46"/>
      <c r="H1" s="46"/>
      <c r="I1" s="46"/>
      <c r="J1" s="46"/>
      <c r="K1" s="46"/>
      <c r="L1" s="46"/>
      <c r="M1" s="46"/>
      <c r="N1" s="46"/>
    </row>
    <row r="2" spans="2:14" ht="22.8" customHeight="1" x14ac:dyDescent="0.3">
      <c r="B2" s="46"/>
      <c r="C2" s="46"/>
      <c r="D2" s="46"/>
      <c r="E2" s="46"/>
      <c r="F2" s="46"/>
      <c r="G2" s="46"/>
      <c r="H2" s="46"/>
      <c r="I2" s="46"/>
      <c r="J2" s="46"/>
      <c r="K2" s="46"/>
      <c r="L2" s="46"/>
      <c r="M2" s="46"/>
      <c r="N2" s="46"/>
    </row>
    <row r="3" spans="2:14" ht="15.6" x14ac:dyDescent="0.3">
      <c r="B3" s="47" t="s">
        <v>0</v>
      </c>
      <c r="C3" s="47"/>
      <c r="D3" s="47"/>
      <c r="E3" s="47"/>
      <c r="F3" s="47"/>
      <c r="G3" s="47"/>
      <c r="H3" s="47"/>
      <c r="I3" s="47"/>
      <c r="J3" s="47"/>
      <c r="K3" s="47"/>
      <c r="L3" s="47"/>
      <c r="M3" s="47"/>
      <c r="N3" s="47"/>
    </row>
    <row r="4" spans="2:14" ht="15.6" x14ac:dyDescent="0.3">
      <c r="B4" s="47" t="s">
        <v>34</v>
      </c>
      <c r="C4" s="47"/>
      <c r="D4" s="47"/>
      <c r="E4" s="47"/>
      <c r="F4" s="47"/>
      <c r="G4" s="47"/>
      <c r="H4" s="47"/>
      <c r="I4" s="47"/>
      <c r="J4" s="47"/>
      <c r="K4" s="47"/>
      <c r="L4" s="47"/>
      <c r="M4" s="47"/>
      <c r="N4" s="47"/>
    </row>
    <row r="5" spans="2:14" ht="15.6" x14ac:dyDescent="0.3">
      <c r="B5" s="1"/>
      <c r="C5" s="1"/>
      <c r="D5" s="1"/>
      <c r="E5" s="1"/>
      <c r="F5" s="1"/>
      <c r="G5" s="1"/>
      <c r="H5" s="1"/>
      <c r="I5" s="1"/>
      <c r="J5" s="1"/>
      <c r="K5" s="1"/>
      <c r="L5" s="1"/>
      <c r="M5" s="47" t="s">
        <v>38</v>
      </c>
      <c r="N5" s="47"/>
    </row>
    <row r="6" spans="2:14" ht="18" x14ac:dyDescent="0.3">
      <c r="B6" s="48" t="s">
        <v>1</v>
      </c>
      <c r="C6" s="48" t="s">
        <v>2</v>
      </c>
      <c r="D6" s="48" t="s">
        <v>3</v>
      </c>
      <c r="E6" s="48" t="s">
        <v>4</v>
      </c>
      <c r="F6" s="48" t="s">
        <v>5</v>
      </c>
      <c r="G6" s="49" t="s">
        <v>6</v>
      </c>
      <c r="H6" s="50"/>
      <c r="I6" s="50"/>
      <c r="J6" s="50"/>
      <c r="K6" s="50"/>
      <c r="L6" s="50"/>
      <c r="M6" s="50"/>
      <c r="N6" s="51"/>
    </row>
    <row r="7" spans="2:14" ht="61.8" customHeight="1" x14ac:dyDescent="0.3">
      <c r="B7" s="48"/>
      <c r="C7" s="48"/>
      <c r="D7" s="48"/>
      <c r="E7" s="48"/>
      <c r="F7" s="48"/>
      <c r="G7" s="42" t="s">
        <v>18</v>
      </c>
      <c r="H7" s="43"/>
      <c r="I7" s="42" t="s">
        <v>19</v>
      </c>
      <c r="J7" s="44"/>
      <c r="K7" s="44" t="s">
        <v>16</v>
      </c>
      <c r="L7" s="43"/>
      <c r="M7" s="45" t="s">
        <v>17</v>
      </c>
      <c r="N7" s="45"/>
    </row>
    <row r="8" spans="2:14" x14ac:dyDescent="0.3">
      <c r="B8" s="48"/>
      <c r="C8" s="48"/>
      <c r="D8" s="48"/>
      <c r="E8" s="48"/>
      <c r="F8" s="48"/>
      <c r="G8" s="3" t="s">
        <v>14</v>
      </c>
      <c r="H8" s="3" t="s">
        <v>15</v>
      </c>
      <c r="I8" s="3" t="s">
        <v>14</v>
      </c>
      <c r="J8" s="3" t="s">
        <v>15</v>
      </c>
      <c r="K8" s="3" t="s">
        <v>14</v>
      </c>
      <c r="L8" s="3" t="s">
        <v>15</v>
      </c>
      <c r="M8" s="3" t="s">
        <v>14</v>
      </c>
      <c r="N8" s="3" t="s">
        <v>15</v>
      </c>
    </row>
    <row r="9" spans="2:14" ht="29.4" thickBot="1" x14ac:dyDescent="0.35">
      <c r="B9" s="20">
        <v>1</v>
      </c>
      <c r="C9" s="8" t="s">
        <v>20</v>
      </c>
      <c r="D9" s="8" t="s">
        <v>21</v>
      </c>
      <c r="E9" s="21" t="s">
        <v>7</v>
      </c>
      <c r="F9" s="20">
        <v>55</v>
      </c>
      <c r="G9" s="3">
        <v>525</v>
      </c>
      <c r="H9" s="24">
        <f>F9*G9</f>
        <v>28875</v>
      </c>
      <c r="I9" s="3">
        <f>700+110</f>
        <v>810</v>
      </c>
      <c r="J9" s="3">
        <f>F9*I9</f>
        <v>44550</v>
      </c>
      <c r="K9" s="3">
        <v>680</v>
      </c>
      <c r="L9" s="3">
        <f>F9*K9</f>
        <v>37400</v>
      </c>
      <c r="M9" s="3">
        <v>980</v>
      </c>
      <c r="N9" s="3">
        <f>F9*M9</f>
        <v>53900</v>
      </c>
    </row>
    <row r="10" spans="2:14" ht="35.4" customHeight="1" thickBot="1" x14ac:dyDescent="0.35">
      <c r="B10" s="20">
        <v>2</v>
      </c>
      <c r="C10" s="8" t="s">
        <v>22</v>
      </c>
      <c r="D10" s="8" t="s">
        <v>21</v>
      </c>
      <c r="E10" s="21" t="s">
        <v>7</v>
      </c>
      <c r="F10" s="20">
        <v>55</v>
      </c>
      <c r="G10" s="3">
        <v>525</v>
      </c>
      <c r="H10" s="24">
        <f t="shared" ref="H10:H12" si="0">F10*G10</f>
        <v>28875</v>
      </c>
      <c r="I10" s="3">
        <f>700+110</f>
        <v>810</v>
      </c>
      <c r="J10" s="3">
        <f t="shared" ref="J10:J12" si="1">F10*I10</f>
        <v>44550</v>
      </c>
      <c r="K10" s="3">
        <v>680</v>
      </c>
      <c r="L10" s="3">
        <f t="shared" ref="L10:L12" si="2">F10*K10</f>
        <v>37400</v>
      </c>
      <c r="M10" s="3">
        <v>980</v>
      </c>
      <c r="N10" s="3">
        <f t="shared" ref="N10:N12" si="3">F10*M10</f>
        <v>53900</v>
      </c>
    </row>
    <row r="11" spans="2:14" ht="43.8" thickBot="1" x14ac:dyDescent="0.35">
      <c r="B11" s="20">
        <v>3</v>
      </c>
      <c r="C11" s="8" t="s">
        <v>23</v>
      </c>
      <c r="D11" s="8" t="s">
        <v>24</v>
      </c>
      <c r="E11" s="21" t="s">
        <v>7</v>
      </c>
      <c r="F11" s="20">
        <v>66</v>
      </c>
      <c r="G11" s="3">
        <v>290</v>
      </c>
      <c r="H11" s="24">
        <f t="shared" si="0"/>
        <v>19140</v>
      </c>
      <c r="I11" s="3">
        <v>400</v>
      </c>
      <c r="J11" s="3">
        <f t="shared" si="1"/>
        <v>26400</v>
      </c>
      <c r="K11" s="3">
        <v>480</v>
      </c>
      <c r="L11" s="3">
        <f t="shared" si="2"/>
        <v>31680</v>
      </c>
      <c r="M11" s="3">
        <v>650</v>
      </c>
      <c r="N11" s="3">
        <f t="shared" si="3"/>
        <v>42900</v>
      </c>
    </row>
    <row r="12" spans="2:14" ht="28.8" x14ac:dyDescent="0.3">
      <c r="B12" s="10">
        <v>4</v>
      </c>
      <c r="C12" s="11" t="s">
        <v>25</v>
      </c>
      <c r="D12" s="11" t="s">
        <v>24</v>
      </c>
      <c r="E12" s="12" t="s">
        <v>7</v>
      </c>
      <c r="F12" s="10">
        <v>55</v>
      </c>
      <c r="G12" s="13">
        <v>50</v>
      </c>
      <c r="H12" s="25">
        <f t="shared" si="0"/>
        <v>2750</v>
      </c>
      <c r="I12" s="13">
        <v>60</v>
      </c>
      <c r="J12" s="14">
        <f t="shared" si="1"/>
        <v>3300</v>
      </c>
      <c r="K12" s="13">
        <v>65</v>
      </c>
      <c r="L12" s="14">
        <f t="shared" si="2"/>
        <v>3575</v>
      </c>
      <c r="M12" s="13">
        <v>150</v>
      </c>
      <c r="N12" s="14">
        <f t="shared" si="3"/>
        <v>8250</v>
      </c>
    </row>
    <row r="13" spans="2:14" ht="15.6" x14ac:dyDescent="0.3">
      <c r="B13" s="48" t="s">
        <v>26</v>
      </c>
      <c r="C13" s="48"/>
      <c r="D13" s="48"/>
      <c r="E13" s="48"/>
      <c r="F13" s="48"/>
      <c r="G13" s="48"/>
      <c r="H13" s="26">
        <f>SUM(H9:H12)</f>
        <v>79640</v>
      </c>
      <c r="I13" s="17"/>
      <c r="J13" s="17">
        <f>SUM(J9:J12)</f>
        <v>118800</v>
      </c>
      <c r="K13" s="17"/>
      <c r="L13" s="17">
        <f>SUM(L9:L12)</f>
        <v>110055</v>
      </c>
      <c r="M13" s="17"/>
      <c r="N13" s="17">
        <f>SUM(N9:N12)</f>
        <v>158950</v>
      </c>
    </row>
    <row r="14" spans="2:14" ht="15.6" x14ac:dyDescent="0.3">
      <c r="B14" s="48" t="s">
        <v>27</v>
      </c>
      <c r="C14" s="48"/>
      <c r="D14" s="48"/>
      <c r="E14" s="48"/>
      <c r="F14" s="48"/>
      <c r="G14" s="48"/>
      <c r="H14" s="27">
        <f>H13*5/100</f>
        <v>3982</v>
      </c>
      <c r="I14" s="5"/>
      <c r="J14" s="9">
        <f>J13*5/100</f>
        <v>5940</v>
      </c>
      <c r="K14" s="5"/>
      <c r="L14" s="9">
        <f>L13*5/100</f>
        <v>5502.75</v>
      </c>
      <c r="M14" s="5"/>
      <c r="N14" s="9">
        <f>N13*5/100</f>
        <v>7947.5</v>
      </c>
    </row>
    <row r="15" spans="2:14" x14ac:dyDescent="0.3">
      <c r="B15" s="48" t="s">
        <v>28</v>
      </c>
      <c r="C15" s="48"/>
      <c r="D15" s="48"/>
      <c r="E15" s="48"/>
      <c r="F15" s="48"/>
      <c r="G15" s="48"/>
      <c r="H15" s="28">
        <v>7964</v>
      </c>
      <c r="I15" s="16"/>
      <c r="J15" s="15">
        <f>(J13+J14)*10%</f>
        <v>12474</v>
      </c>
      <c r="K15" s="16"/>
      <c r="L15" s="15">
        <f>L13*10%</f>
        <v>11005.5</v>
      </c>
      <c r="M15" s="16"/>
      <c r="N15" s="15">
        <f>(N13+N14)*10%</f>
        <v>16689.75</v>
      </c>
    </row>
    <row r="16" spans="2:14" s="19" customFormat="1" ht="15.6" x14ac:dyDescent="0.3">
      <c r="B16" s="48" t="s">
        <v>30</v>
      </c>
      <c r="C16" s="48"/>
      <c r="D16" s="48"/>
      <c r="E16" s="48"/>
      <c r="F16" s="48"/>
      <c r="G16" s="48"/>
      <c r="H16" s="23">
        <f>H13+H14+H15</f>
        <v>91586</v>
      </c>
      <c r="I16" s="17"/>
      <c r="J16" s="17">
        <f>J13+J14+J15</f>
        <v>137214</v>
      </c>
      <c r="K16" s="17"/>
      <c r="L16" s="18">
        <f>L13+L15</f>
        <v>121060.5</v>
      </c>
      <c r="M16" s="17"/>
      <c r="N16" s="17">
        <f>N13+N14+N15</f>
        <v>183587.25</v>
      </c>
    </row>
    <row r="17" spans="2:16" ht="15.6" x14ac:dyDescent="0.3">
      <c r="B17" s="54" t="s">
        <v>8</v>
      </c>
      <c r="C17" s="54"/>
      <c r="D17" s="54"/>
      <c r="E17" s="54"/>
      <c r="F17" s="54"/>
      <c r="G17" s="55" t="s">
        <v>9</v>
      </c>
      <c r="H17" s="55"/>
      <c r="I17" s="55" t="s">
        <v>9</v>
      </c>
      <c r="J17" s="55"/>
      <c r="K17" s="55" t="s">
        <v>9</v>
      </c>
      <c r="L17" s="55"/>
      <c r="M17" s="55" t="s">
        <v>9</v>
      </c>
      <c r="N17" s="55"/>
    </row>
    <row r="18" spans="2:16" ht="15.6" customHeight="1" x14ac:dyDescent="0.3">
      <c r="B18" s="54" t="s">
        <v>10</v>
      </c>
      <c r="C18" s="54"/>
      <c r="D18" s="54"/>
      <c r="E18" s="54"/>
      <c r="F18" s="54"/>
      <c r="G18" s="56" t="s">
        <v>31</v>
      </c>
      <c r="H18" s="56"/>
      <c r="I18" s="56" t="s">
        <v>31</v>
      </c>
      <c r="J18" s="56"/>
      <c r="K18" s="56" t="s">
        <v>31</v>
      </c>
      <c r="L18" s="56"/>
      <c r="M18" s="56" t="s">
        <v>31</v>
      </c>
      <c r="N18" s="56"/>
    </row>
    <row r="19" spans="2:16" ht="7.8" customHeight="1" x14ac:dyDescent="0.3"/>
    <row r="20" spans="2:16" x14ac:dyDescent="0.3">
      <c r="B20" s="46" t="s">
        <v>47</v>
      </c>
      <c r="C20" s="46"/>
      <c r="D20" s="46"/>
      <c r="E20" s="46"/>
      <c r="F20" s="46"/>
      <c r="G20" s="46"/>
      <c r="H20" s="46"/>
      <c r="I20" s="46"/>
      <c r="J20" s="46"/>
      <c r="K20" s="46"/>
      <c r="L20" s="46"/>
      <c r="M20" s="46"/>
      <c r="N20" s="46"/>
    </row>
    <row r="21" spans="2:16" ht="36" customHeight="1" x14ac:dyDescent="0.3">
      <c r="B21" s="46"/>
      <c r="C21" s="46"/>
      <c r="D21" s="46"/>
      <c r="E21" s="46"/>
      <c r="F21" s="46"/>
      <c r="G21" s="46"/>
      <c r="H21" s="46"/>
      <c r="I21" s="46"/>
      <c r="J21" s="46"/>
      <c r="K21" s="46"/>
      <c r="L21" s="46"/>
      <c r="M21" s="46"/>
      <c r="N21" s="46"/>
    </row>
    <row r="22" spans="2:16" ht="19.2" customHeight="1" x14ac:dyDescent="0.3"/>
    <row r="23" spans="2:16" ht="61.8" customHeight="1" x14ac:dyDescent="0.35">
      <c r="B23" s="52" t="s">
        <v>39</v>
      </c>
      <c r="C23" s="52"/>
      <c r="D23" s="52"/>
      <c r="E23" s="53" t="s">
        <v>12</v>
      </c>
      <c r="F23" s="53"/>
      <c r="G23" s="53"/>
      <c r="H23" s="53"/>
      <c r="I23" s="22"/>
      <c r="J23" s="53" t="s">
        <v>13</v>
      </c>
      <c r="K23" s="53"/>
      <c r="L23" s="53"/>
      <c r="M23" s="53"/>
      <c r="N23" s="53"/>
      <c r="O23" s="7"/>
      <c r="P23" s="7"/>
    </row>
  </sheetData>
  <mergeCells count="32">
    <mergeCell ref="B20:N21"/>
    <mergeCell ref="B23:D23"/>
    <mergeCell ref="E23:H23"/>
    <mergeCell ref="J23:N23"/>
    <mergeCell ref="M17:N17"/>
    <mergeCell ref="B18:F18"/>
    <mergeCell ref="G18:H18"/>
    <mergeCell ref="I18:J18"/>
    <mergeCell ref="K18:L18"/>
    <mergeCell ref="M18:N18"/>
    <mergeCell ref="K17:L17"/>
    <mergeCell ref="B15:G15"/>
    <mergeCell ref="B16:G16"/>
    <mergeCell ref="B17:F17"/>
    <mergeCell ref="G17:H17"/>
    <mergeCell ref="I17:J17"/>
    <mergeCell ref="B14:G14"/>
    <mergeCell ref="B1:N2"/>
    <mergeCell ref="B3:N3"/>
    <mergeCell ref="B4:N4"/>
    <mergeCell ref="M5:N5"/>
    <mergeCell ref="B6:B8"/>
    <mergeCell ref="C6:C8"/>
    <mergeCell ref="D6:D8"/>
    <mergeCell ref="E6:E8"/>
    <mergeCell ref="F6:F8"/>
    <mergeCell ref="G6:N6"/>
    <mergeCell ref="G7:H7"/>
    <mergeCell ref="I7:J7"/>
    <mergeCell ref="K7:L7"/>
    <mergeCell ref="M7:N7"/>
    <mergeCell ref="B13:G13"/>
  </mergeCells>
  <pageMargins left="0.7" right="0.7" top="0.75" bottom="0.75" header="0.3" footer="0.3"/>
  <pageSetup paperSize="9" scale="8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75E97-8554-42E3-B334-60B6A84338EE}">
  <dimension ref="B1:N20"/>
  <sheetViews>
    <sheetView tabSelected="1" topLeftCell="A10" zoomScaleNormal="100" workbookViewId="0">
      <selection activeCell="I21" sqref="I21"/>
    </sheetView>
  </sheetViews>
  <sheetFormatPr defaultRowHeight="14.4" x14ac:dyDescent="0.3"/>
  <cols>
    <col min="2" max="2" width="5.33203125" bestFit="1" customWidth="1"/>
    <col min="3" max="3" width="11.21875" customWidth="1"/>
    <col min="4" max="4" width="27.33203125" customWidth="1"/>
    <col min="5" max="6" width="4.5546875" bestFit="1" customWidth="1"/>
    <col min="7" max="7" width="13.44140625" customWidth="1"/>
    <col min="8" max="8" width="10.77734375" customWidth="1"/>
    <col min="9" max="9" width="12" customWidth="1"/>
    <col min="10" max="10" width="11.44140625" customWidth="1"/>
    <col min="11" max="11" width="14.44140625" bestFit="1" customWidth="1"/>
    <col min="12" max="12" width="14.5546875" customWidth="1"/>
  </cols>
  <sheetData>
    <row r="1" spans="2:12" x14ac:dyDescent="0.3">
      <c r="B1" s="46" t="s">
        <v>33</v>
      </c>
      <c r="C1" s="46"/>
      <c r="D1" s="46"/>
      <c r="E1" s="46"/>
      <c r="F1" s="46"/>
      <c r="G1" s="46"/>
      <c r="H1" s="46"/>
      <c r="I1" s="46"/>
      <c r="J1" s="46"/>
      <c r="K1" s="46"/>
      <c r="L1" s="46"/>
    </row>
    <row r="2" spans="2:12" ht="22.8" customHeight="1" x14ac:dyDescent="0.3">
      <c r="B2" s="46"/>
      <c r="C2" s="46"/>
      <c r="D2" s="46"/>
      <c r="E2" s="46"/>
      <c r="F2" s="46"/>
      <c r="G2" s="46"/>
      <c r="H2" s="46"/>
      <c r="I2" s="46"/>
      <c r="J2" s="46"/>
      <c r="K2" s="46"/>
      <c r="L2" s="46"/>
    </row>
    <row r="3" spans="2:12" ht="15.6" x14ac:dyDescent="0.3">
      <c r="B3" s="47" t="s">
        <v>0</v>
      </c>
      <c r="C3" s="47"/>
      <c r="D3" s="47"/>
      <c r="E3" s="47"/>
      <c r="F3" s="47"/>
      <c r="G3" s="47"/>
      <c r="H3" s="47"/>
      <c r="I3" s="47"/>
      <c r="J3" s="47"/>
      <c r="K3" s="47"/>
      <c r="L3" s="47"/>
    </row>
    <row r="4" spans="2:12" ht="15.6" x14ac:dyDescent="0.3">
      <c r="B4" s="47" t="s">
        <v>34</v>
      </c>
      <c r="C4" s="47"/>
      <c r="D4" s="47"/>
      <c r="E4" s="47"/>
      <c r="F4" s="47"/>
      <c r="G4" s="47"/>
      <c r="H4" s="47"/>
      <c r="I4" s="47"/>
      <c r="J4" s="47"/>
      <c r="K4" s="47"/>
      <c r="L4" s="47"/>
    </row>
    <row r="5" spans="2:12" ht="15.6" x14ac:dyDescent="0.3">
      <c r="B5" s="1"/>
      <c r="C5" s="1"/>
      <c r="D5" s="1"/>
      <c r="E5" s="1"/>
      <c r="F5" s="1"/>
      <c r="G5" s="1"/>
      <c r="H5" s="1"/>
      <c r="I5" s="1"/>
      <c r="J5" s="1"/>
      <c r="K5" s="47" t="s">
        <v>50</v>
      </c>
      <c r="L5" s="47"/>
    </row>
    <row r="6" spans="2:12" ht="18" x14ac:dyDescent="0.3">
      <c r="B6" s="48" t="s">
        <v>1</v>
      </c>
      <c r="C6" s="48" t="s">
        <v>2</v>
      </c>
      <c r="D6" s="48" t="s">
        <v>3</v>
      </c>
      <c r="E6" s="48" t="s">
        <v>4</v>
      </c>
      <c r="F6" s="48" t="s">
        <v>5</v>
      </c>
      <c r="G6" s="49" t="s">
        <v>6</v>
      </c>
      <c r="H6" s="50"/>
      <c r="I6" s="50"/>
      <c r="J6" s="50"/>
      <c r="K6" s="50"/>
      <c r="L6" s="51"/>
    </row>
    <row r="7" spans="2:12" ht="61.8" customHeight="1" x14ac:dyDescent="0.3">
      <c r="B7" s="48"/>
      <c r="C7" s="48"/>
      <c r="D7" s="48"/>
      <c r="E7" s="48"/>
      <c r="F7" s="48"/>
      <c r="G7" s="42" t="s">
        <v>18</v>
      </c>
      <c r="H7" s="43"/>
      <c r="I7" s="42" t="s">
        <v>19</v>
      </c>
      <c r="J7" s="44"/>
      <c r="K7" s="45" t="s">
        <v>17</v>
      </c>
      <c r="L7" s="45"/>
    </row>
    <row r="8" spans="2:12" x14ac:dyDescent="0.3">
      <c r="B8" s="48"/>
      <c r="C8" s="48"/>
      <c r="D8" s="48"/>
      <c r="E8" s="48"/>
      <c r="F8" s="48"/>
      <c r="G8" s="3" t="s">
        <v>14</v>
      </c>
      <c r="H8" s="3" t="s">
        <v>15</v>
      </c>
      <c r="I8" s="3" t="s">
        <v>14</v>
      </c>
      <c r="J8" s="3" t="s">
        <v>15</v>
      </c>
      <c r="K8" s="3" t="s">
        <v>14</v>
      </c>
      <c r="L8" s="3" t="s">
        <v>15</v>
      </c>
    </row>
    <row r="9" spans="2:12" ht="29.4" thickBot="1" x14ac:dyDescent="0.35">
      <c r="B9" s="39">
        <v>1</v>
      </c>
      <c r="C9" s="8" t="s">
        <v>20</v>
      </c>
      <c r="D9" s="8" t="s">
        <v>21</v>
      </c>
      <c r="E9" s="41" t="s">
        <v>7</v>
      </c>
      <c r="F9" s="39">
        <v>50</v>
      </c>
      <c r="G9" s="3">
        <v>570</v>
      </c>
      <c r="H9" s="24">
        <f>F9*G9</f>
        <v>28500</v>
      </c>
      <c r="I9" s="3">
        <v>830</v>
      </c>
      <c r="J9" s="3">
        <f>I9*F9</f>
        <v>41500</v>
      </c>
      <c r="K9" s="3">
        <v>568</v>
      </c>
      <c r="L9" s="3">
        <f>F9*K9</f>
        <v>28400</v>
      </c>
    </row>
    <row r="10" spans="2:12" ht="35.4" customHeight="1" thickBot="1" x14ac:dyDescent="0.35">
      <c r="B10" s="39">
        <v>2</v>
      </c>
      <c r="C10" s="8" t="s">
        <v>22</v>
      </c>
      <c r="D10" s="8" t="s">
        <v>21</v>
      </c>
      <c r="E10" s="41" t="s">
        <v>7</v>
      </c>
      <c r="F10" s="39">
        <v>50</v>
      </c>
      <c r="G10" s="3">
        <v>570</v>
      </c>
      <c r="H10" s="24">
        <f>F10*G10</f>
        <v>28500</v>
      </c>
      <c r="I10" s="3">
        <v>830</v>
      </c>
      <c r="J10" s="3">
        <f>I10*F10</f>
        <v>41500</v>
      </c>
      <c r="K10" s="3">
        <v>568</v>
      </c>
      <c r="L10" s="3">
        <f>F10*K10</f>
        <v>28400</v>
      </c>
    </row>
    <row r="11" spans="2:12" ht="15.6" x14ac:dyDescent="0.3">
      <c r="B11" s="48" t="s">
        <v>26</v>
      </c>
      <c r="C11" s="48"/>
      <c r="D11" s="48"/>
      <c r="E11" s="48"/>
      <c r="F11" s="48"/>
      <c r="G11" s="48"/>
      <c r="H11" s="26">
        <f>SUM(H9:H10)</f>
        <v>57000</v>
      </c>
      <c r="I11" s="17"/>
      <c r="J11" s="17">
        <f>SUM(J9:J10)</f>
        <v>83000</v>
      </c>
      <c r="K11" s="17"/>
      <c r="L11" s="17">
        <f>SUM(L9:L10)</f>
        <v>56800</v>
      </c>
    </row>
    <row r="12" spans="2:12" ht="15.6" x14ac:dyDescent="0.3">
      <c r="B12" s="48" t="s">
        <v>48</v>
      </c>
      <c r="C12" s="48"/>
      <c r="D12" s="48"/>
      <c r="E12" s="48"/>
      <c r="F12" s="48"/>
      <c r="G12" s="48"/>
      <c r="H12" s="27">
        <v>12000</v>
      </c>
      <c r="I12" s="5"/>
      <c r="J12" s="27">
        <v>17473</v>
      </c>
      <c r="K12" s="5"/>
      <c r="L12" s="9">
        <v>11957</v>
      </c>
    </row>
    <row r="13" spans="2:12" s="19" customFormat="1" ht="15.6" x14ac:dyDescent="0.3">
      <c r="B13" s="48" t="s">
        <v>30</v>
      </c>
      <c r="C13" s="48"/>
      <c r="D13" s="48"/>
      <c r="E13" s="48"/>
      <c r="F13" s="48"/>
      <c r="G13" s="48"/>
      <c r="H13" s="23">
        <f>SUM(H11:H12)</f>
        <v>69000</v>
      </c>
      <c r="I13" s="17"/>
      <c r="J13" s="17">
        <f>SUM(J11:J12)</f>
        <v>100473</v>
      </c>
      <c r="K13" s="17"/>
      <c r="L13" s="17">
        <f>SUM(L11:L12)</f>
        <v>68757</v>
      </c>
    </row>
    <row r="14" spans="2:12" ht="15.6" x14ac:dyDescent="0.3">
      <c r="B14" s="54" t="s">
        <v>8</v>
      </c>
      <c r="C14" s="54"/>
      <c r="D14" s="54"/>
      <c r="E14" s="54"/>
      <c r="F14" s="54"/>
      <c r="G14" s="55" t="s">
        <v>9</v>
      </c>
      <c r="H14" s="55"/>
      <c r="I14" s="55" t="s">
        <v>9</v>
      </c>
      <c r="J14" s="55"/>
      <c r="K14" s="55" t="s">
        <v>9</v>
      </c>
      <c r="L14" s="55"/>
    </row>
    <row r="15" spans="2:12" ht="15.6" customHeight="1" x14ac:dyDescent="0.3">
      <c r="B15" s="54" t="s">
        <v>10</v>
      </c>
      <c r="C15" s="54"/>
      <c r="D15" s="54"/>
      <c r="E15" s="54"/>
      <c r="F15" s="54"/>
      <c r="G15" s="56" t="s">
        <v>31</v>
      </c>
      <c r="H15" s="56"/>
      <c r="I15" s="56" t="s">
        <v>31</v>
      </c>
      <c r="J15" s="56"/>
      <c r="K15" s="56" t="s">
        <v>31</v>
      </c>
      <c r="L15" s="56"/>
    </row>
    <row r="16" spans="2:12" ht="7.8" customHeight="1" x14ac:dyDescent="0.3"/>
    <row r="17" spans="2:14" x14ac:dyDescent="0.3">
      <c r="B17" s="46" t="s">
        <v>49</v>
      </c>
      <c r="C17" s="46"/>
      <c r="D17" s="46"/>
      <c r="E17" s="46"/>
      <c r="F17" s="46"/>
      <c r="G17" s="46"/>
      <c r="H17" s="46"/>
      <c r="I17" s="46"/>
      <c r="J17" s="46"/>
      <c r="K17" s="46"/>
      <c r="L17" s="46"/>
    </row>
    <row r="18" spans="2:14" ht="36" customHeight="1" x14ac:dyDescent="0.3">
      <c r="B18" s="46"/>
      <c r="C18" s="46"/>
      <c r="D18" s="46"/>
      <c r="E18" s="46"/>
      <c r="F18" s="46"/>
      <c r="G18" s="46"/>
      <c r="H18" s="46"/>
      <c r="I18" s="46"/>
      <c r="J18" s="46"/>
      <c r="K18" s="46"/>
      <c r="L18" s="46"/>
    </row>
    <row r="19" spans="2:14" ht="19.2" customHeight="1" x14ac:dyDescent="0.3"/>
    <row r="20" spans="2:14" ht="103.8" customHeight="1" x14ac:dyDescent="0.35">
      <c r="B20" s="57" t="s">
        <v>51</v>
      </c>
      <c r="C20" s="57"/>
      <c r="D20" s="57"/>
      <c r="E20" s="53" t="s">
        <v>12</v>
      </c>
      <c r="F20" s="53"/>
      <c r="G20" s="53"/>
      <c r="H20" s="53"/>
      <c r="I20" s="40"/>
      <c r="J20" s="53" t="s">
        <v>13</v>
      </c>
      <c r="K20" s="53"/>
      <c r="L20" s="53"/>
      <c r="M20" s="7"/>
      <c r="N20" s="7"/>
    </row>
  </sheetData>
  <mergeCells count="28">
    <mergeCell ref="K7:L7"/>
    <mergeCell ref="B11:G11"/>
    <mergeCell ref="B12:G12"/>
    <mergeCell ref="B1:L2"/>
    <mergeCell ref="B3:L3"/>
    <mergeCell ref="B4:L4"/>
    <mergeCell ref="K5:L5"/>
    <mergeCell ref="B6:B8"/>
    <mergeCell ref="C6:C8"/>
    <mergeCell ref="D6:D8"/>
    <mergeCell ref="E6:E8"/>
    <mergeCell ref="F6:F8"/>
    <mergeCell ref="G6:L6"/>
    <mergeCell ref="B13:G13"/>
    <mergeCell ref="B14:F14"/>
    <mergeCell ref="G14:H14"/>
    <mergeCell ref="I14:J14"/>
    <mergeCell ref="G7:H7"/>
    <mergeCell ref="I7:J7"/>
    <mergeCell ref="B17:L18"/>
    <mergeCell ref="B20:D20"/>
    <mergeCell ref="E20:H20"/>
    <mergeCell ref="J20:L20"/>
    <mergeCell ref="K14:L14"/>
    <mergeCell ref="B15:F15"/>
    <mergeCell ref="G15:H15"/>
    <mergeCell ref="I15:J15"/>
    <mergeCell ref="K15:L15"/>
  </mergeCells>
  <pageMargins left="0.7" right="0.7" top="0.75" bottom="0.75" header="0.3" footer="0.3"/>
  <pageSetup paperSize="9" scale="9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164DD-D0F8-4448-8AAE-EEC23084FE33}">
  <dimension ref="B1:P21"/>
  <sheetViews>
    <sheetView workbookViewId="0">
      <selection activeCell="O18" sqref="O18"/>
    </sheetView>
  </sheetViews>
  <sheetFormatPr defaultRowHeight="14.4" x14ac:dyDescent="0.3"/>
  <cols>
    <col min="2" max="2" width="5.33203125" bestFit="1" customWidth="1"/>
    <col min="3" max="3" width="9.6640625" customWidth="1"/>
    <col min="4" max="4" width="27.33203125" customWidth="1"/>
    <col min="5" max="5" width="4.5546875" bestFit="1" customWidth="1"/>
    <col min="6" max="6" width="6.6640625" customWidth="1"/>
    <col min="7" max="7" width="12" customWidth="1"/>
    <col min="8" max="8" width="11.33203125" customWidth="1"/>
    <col min="9" max="9" width="11.44140625" customWidth="1"/>
    <col min="10" max="10" width="10.88671875" customWidth="1"/>
    <col min="11" max="11" width="14.44140625" bestFit="1" customWidth="1"/>
    <col min="12" max="12" width="10.109375" bestFit="1" customWidth="1"/>
  </cols>
  <sheetData>
    <row r="1" spans="2:16" x14ac:dyDescent="0.3">
      <c r="B1" s="46" t="s">
        <v>40</v>
      </c>
      <c r="C1" s="46"/>
      <c r="D1" s="46"/>
      <c r="E1" s="46"/>
      <c r="F1" s="46"/>
      <c r="G1" s="46"/>
      <c r="H1" s="46"/>
      <c r="I1" s="46"/>
      <c r="J1" s="46"/>
      <c r="K1" s="46"/>
      <c r="L1" s="46"/>
    </row>
    <row r="2" spans="2:16" ht="22.8" customHeight="1" x14ac:dyDescent="0.3">
      <c r="B2" s="46"/>
      <c r="C2" s="46"/>
      <c r="D2" s="46"/>
      <c r="E2" s="46"/>
      <c r="F2" s="46"/>
      <c r="G2" s="46"/>
      <c r="H2" s="46"/>
      <c r="I2" s="46"/>
      <c r="J2" s="46"/>
      <c r="K2" s="46"/>
      <c r="L2" s="46"/>
    </row>
    <row r="3" spans="2:16" ht="15.6" x14ac:dyDescent="0.3">
      <c r="B3" s="47" t="s">
        <v>0</v>
      </c>
      <c r="C3" s="47"/>
      <c r="D3" s="47"/>
      <c r="E3" s="47"/>
      <c r="F3" s="47"/>
      <c r="G3" s="47"/>
      <c r="H3" s="47"/>
      <c r="I3" s="47"/>
      <c r="J3" s="47"/>
      <c r="K3" s="47"/>
      <c r="L3" s="47"/>
    </row>
    <row r="4" spans="2:16" ht="15.6" x14ac:dyDescent="0.3">
      <c r="B4" s="47" t="s">
        <v>43</v>
      </c>
      <c r="C4" s="47"/>
      <c r="D4" s="47"/>
      <c r="E4" s="47"/>
      <c r="F4" s="47"/>
      <c r="G4" s="47"/>
      <c r="H4" s="47"/>
      <c r="I4" s="47"/>
      <c r="J4" s="47"/>
      <c r="K4" s="47"/>
      <c r="L4" s="47"/>
    </row>
    <row r="5" spans="2:16" ht="15.6" x14ac:dyDescent="0.3">
      <c r="B5" s="1"/>
      <c r="C5" s="1"/>
      <c r="D5" s="1"/>
      <c r="E5" s="1"/>
      <c r="F5" s="1"/>
      <c r="G5" s="1"/>
      <c r="H5" s="1"/>
      <c r="I5" s="1"/>
      <c r="J5" s="1"/>
      <c r="K5" s="47" t="s">
        <v>38</v>
      </c>
      <c r="L5" s="47"/>
    </row>
    <row r="6" spans="2:16" ht="18" x14ac:dyDescent="0.3">
      <c r="B6" s="48" t="s">
        <v>1</v>
      </c>
      <c r="C6" s="48" t="s">
        <v>2</v>
      </c>
      <c r="D6" s="48" t="s">
        <v>3</v>
      </c>
      <c r="E6" s="48" t="s">
        <v>4</v>
      </c>
      <c r="F6" s="48" t="s">
        <v>5</v>
      </c>
      <c r="G6" s="50"/>
      <c r="H6" s="50"/>
      <c r="I6" s="50"/>
      <c r="J6" s="50"/>
      <c r="K6" s="50"/>
      <c r="L6" s="51"/>
    </row>
    <row r="7" spans="2:16" ht="61.8" customHeight="1" x14ac:dyDescent="0.3">
      <c r="B7" s="48"/>
      <c r="C7" s="48"/>
      <c r="D7" s="48"/>
      <c r="E7" s="48"/>
      <c r="F7" s="48"/>
      <c r="G7" s="42" t="s">
        <v>19</v>
      </c>
      <c r="H7" s="44"/>
      <c r="I7" s="45" t="s">
        <v>16</v>
      </c>
      <c r="J7" s="45"/>
      <c r="K7" s="45" t="s">
        <v>17</v>
      </c>
      <c r="L7" s="45"/>
    </row>
    <row r="8" spans="2:16" x14ac:dyDescent="0.3">
      <c r="B8" s="48"/>
      <c r="C8" s="48"/>
      <c r="D8" s="48"/>
      <c r="E8" s="48"/>
      <c r="F8" s="48"/>
      <c r="G8" s="3" t="s">
        <v>14</v>
      </c>
      <c r="H8" s="3" t="s">
        <v>15</v>
      </c>
      <c r="I8" s="3" t="s">
        <v>14</v>
      </c>
      <c r="J8" s="3" t="s">
        <v>15</v>
      </c>
      <c r="K8" s="3" t="s">
        <v>14</v>
      </c>
      <c r="L8" s="3" t="s">
        <v>15</v>
      </c>
    </row>
    <row r="9" spans="2:16" ht="84.6" customHeight="1" thickBot="1" x14ac:dyDescent="0.4">
      <c r="B9" s="29">
        <v>1</v>
      </c>
      <c r="C9" s="8" t="s">
        <v>42</v>
      </c>
      <c r="D9" s="31" t="s">
        <v>41</v>
      </c>
      <c r="E9" s="30" t="s">
        <v>7</v>
      </c>
      <c r="F9" s="29">
        <v>55</v>
      </c>
      <c r="G9" s="32">
        <v>750</v>
      </c>
      <c r="H9" s="32">
        <f>F9*G9</f>
        <v>41250</v>
      </c>
      <c r="I9" s="32">
        <v>580</v>
      </c>
      <c r="J9" s="32">
        <f>F9*I9</f>
        <v>31900</v>
      </c>
      <c r="K9" s="32">
        <v>620</v>
      </c>
      <c r="L9" s="32">
        <f>F9*K9</f>
        <v>34100</v>
      </c>
      <c r="O9" s="53"/>
      <c r="P9" s="53"/>
    </row>
    <row r="10" spans="2:16" ht="15.6" x14ac:dyDescent="0.3">
      <c r="B10" s="48" t="s">
        <v>26</v>
      </c>
      <c r="C10" s="48"/>
      <c r="D10" s="48"/>
      <c r="E10" s="48"/>
      <c r="F10" s="48"/>
      <c r="G10" s="33"/>
      <c r="H10" s="33">
        <f>SUM(H9:H9)</f>
        <v>41250</v>
      </c>
      <c r="I10" s="33"/>
      <c r="J10" s="33">
        <f>SUM(J9:J9)</f>
        <v>31900</v>
      </c>
      <c r="K10" s="33"/>
      <c r="L10" s="33">
        <f>SUM(L9:L9)</f>
        <v>34100</v>
      </c>
    </row>
    <row r="11" spans="2:16" ht="15.6" x14ac:dyDescent="0.3">
      <c r="B11" s="48" t="s">
        <v>27</v>
      </c>
      <c r="C11" s="48"/>
      <c r="D11" s="48"/>
      <c r="E11" s="48"/>
      <c r="F11" s="48"/>
      <c r="G11" s="34"/>
      <c r="H11" s="35">
        <f>H10*5/100</f>
        <v>2062.5</v>
      </c>
      <c r="I11" s="34"/>
      <c r="J11" s="35">
        <f>J10*5/100</f>
        <v>1595</v>
      </c>
      <c r="K11" s="34"/>
      <c r="L11" s="35">
        <f>L10*5/100</f>
        <v>1705</v>
      </c>
    </row>
    <row r="12" spans="2:16" x14ac:dyDescent="0.3">
      <c r="B12" s="48" t="s">
        <v>28</v>
      </c>
      <c r="C12" s="48"/>
      <c r="D12" s="48"/>
      <c r="E12" s="48"/>
      <c r="F12" s="48"/>
      <c r="G12" s="37"/>
      <c r="H12" s="38">
        <f>(H10+H11)*10%</f>
        <v>4331.25</v>
      </c>
      <c r="I12" s="37"/>
      <c r="J12" s="38">
        <f>J10*10%</f>
        <v>3190</v>
      </c>
      <c r="K12" s="37"/>
      <c r="L12" s="38">
        <f>(L10+L11)*10%</f>
        <v>3580.5</v>
      </c>
    </row>
    <row r="13" spans="2:16" ht="15.6" x14ac:dyDescent="0.3">
      <c r="B13" s="48" t="s">
        <v>30</v>
      </c>
      <c r="C13" s="48"/>
      <c r="D13" s="48"/>
      <c r="E13" s="48"/>
      <c r="F13" s="48"/>
      <c r="G13" s="33"/>
      <c r="H13" s="33">
        <f>H10+H11+H12</f>
        <v>47643.75</v>
      </c>
      <c r="I13" s="33"/>
      <c r="J13" s="36">
        <f>J10+J12</f>
        <v>35090</v>
      </c>
      <c r="K13" s="33"/>
      <c r="L13" s="33">
        <f>L10+L11+L12</f>
        <v>39385.5</v>
      </c>
    </row>
    <row r="14" spans="2:16" ht="15.6" x14ac:dyDescent="0.3">
      <c r="B14" s="54" t="s">
        <v>8</v>
      </c>
      <c r="C14" s="54"/>
      <c r="D14" s="54"/>
      <c r="E14" s="54"/>
      <c r="F14" s="54"/>
      <c r="G14" s="60" t="s">
        <v>9</v>
      </c>
      <c r="H14" s="60"/>
      <c r="I14" s="55" t="s">
        <v>9</v>
      </c>
      <c r="J14" s="55"/>
      <c r="K14" s="55" t="s">
        <v>9</v>
      </c>
      <c r="L14" s="55"/>
    </row>
    <row r="15" spans="2:16" ht="15.6" x14ac:dyDescent="0.3">
      <c r="B15" s="54" t="s">
        <v>10</v>
      </c>
      <c r="C15" s="54"/>
      <c r="D15" s="54"/>
      <c r="E15" s="54"/>
      <c r="F15" s="54"/>
      <c r="G15" s="56" t="s">
        <v>31</v>
      </c>
      <c r="H15" s="56"/>
      <c r="I15" s="56" t="s">
        <v>44</v>
      </c>
      <c r="J15" s="56"/>
      <c r="K15" s="56" t="s">
        <v>31</v>
      </c>
      <c r="L15" s="56"/>
    </row>
    <row r="16" spans="2:16" x14ac:dyDescent="0.3">
      <c r="B16" s="58" t="s">
        <v>45</v>
      </c>
      <c r="C16" s="58"/>
      <c r="D16" s="58"/>
      <c r="E16" s="58"/>
      <c r="F16" s="58"/>
      <c r="G16" s="58"/>
      <c r="H16" s="58"/>
      <c r="I16" s="58"/>
      <c r="J16" s="58"/>
      <c r="K16" s="58"/>
      <c r="L16" s="58"/>
    </row>
    <row r="17" spans="2:14" ht="29.4" customHeight="1" x14ac:dyDescent="0.3">
      <c r="B17" s="58"/>
      <c r="C17" s="58"/>
      <c r="D17" s="58"/>
      <c r="E17" s="58"/>
      <c r="F17" s="58"/>
      <c r="G17" s="58"/>
      <c r="H17" s="58"/>
      <c r="I17" s="58"/>
      <c r="J17" s="58"/>
      <c r="K17" s="58"/>
      <c r="L17" s="58"/>
    </row>
    <row r="18" spans="2:14" ht="93" customHeight="1" x14ac:dyDescent="0.35">
      <c r="B18" s="57" t="s">
        <v>39</v>
      </c>
      <c r="C18" s="57"/>
      <c r="D18" s="57"/>
      <c r="I18" s="59" t="s">
        <v>46</v>
      </c>
      <c r="J18" s="59"/>
      <c r="K18" s="59"/>
      <c r="L18" s="59"/>
    </row>
    <row r="19" spans="2:14" ht="36" customHeight="1" x14ac:dyDescent="0.3"/>
    <row r="20" spans="2:14" ht="19.2" customHeight="1" x14ac:dyDescent="0.3"/>
    <row r="21" spans="2:14" ht="61.8" customHeight="1" x14ac:dyDescent="0.35">
      <c r="M21" s="7"/>
      <c r="N21" s="7"/>
    </row>
  </sheetData>
  <mergeCells count="29">
    <mergeCell ref="B10:F10"/>
    <mergeCell ref="B11:F11"/>
    <mergeCell ref="B16:L17"/>
    <mergeCell ref="B18:D18"/>
    <mergeCell ref="O9:P9"/>
    <mergeCell ref="I18:L18"/>
    <mergeCell ref="K14:L14"/>
    <mergeCell ref="B15:F15"/>
    <mergeCell ref="G15:H15"/>
    <mergeCell ref="I15:J15"/>
    <mergeCell ref="K15:L15"/>
    <mergeCell ref="B12:F12"/>
    <mergeCell ref="B13:F13"/>
    <mergeCell ref="B14:F14"/>
    <mergeCell ref="G14:H14"/>
    <mergeCell ref="I14:J14"/>
    <mergeCell ref="B1:L2"/>
    <mergeCell ref="B3:L3"/>
    <mergeCell ref="B4:L4"/>
    <mergeCell ref="K5:L5"/>
    <mergeCell ref="B6:B8"/>
    <mergeCell ref="C6:C8"/>
    <mergeCell ref="D6:D8"/>
    <mergeCell ref="E6:E8"/>
    <mergeCell ref="F6:F8"/>
    <mergeCell ref="G6:L6"/>
    <mergeCell ref="G7:H7"/>
    <mergeCell ref="I7:J7"/>
    <mergeCell ref="K7:L7"/>
  </mergeCells>
  <pageMargins left="0.7" right="0.7" top="0.75" bottom="0.75"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6A519-94E2-429A-964A-D70079C804D8}">
  <dimension ref="A1:I20"/>
  <sheetViews>
    <sheetView workbookViewId="0">
      <selection sqref="A1:G2"/>
    </sheetView>
  </sheetViews>
  <sheetFormatPr defaultRowHeight="14.4" x14ac:dyDescent="0.3"/>
  <cols>
    <col min="1" max="1" width="5.33203125" bestFit="1" customWidth="1"/>
    <col min="2" max="2" width="11.21875" customWidth="1"/>
    <col min="3" max="3" width="27.33203125" customWidth="1"/>
    <col min="4" max="5" width="4.5546875" bestFit="1" customWidth="1"/>
    <col min="6" max="7" width="11.44140625" customWidth="1"/>
  </cols>
  <sheetData>
    <row r="1" spans="1:7" x14ac:dyDescent="0.3">
      <c r="A1" s="46" t="s">
        <v>33</v>
      </c>
      <c r="B1" s="46"/>
      <c r="C1" s="46"/>
      <c r="D1" s="46"/>
      <c r="E1" s="46"/>
      <c r="F1" s="46"/>
      <c r="G1" s="46"/>
    </row>
    <row r="2" spans="1:7" ht="22.8" customHeight="1" x14ac:dyDescent="0.3">
      <c r="A2" s="46"/>
      <c r="B2" s="46"/>
      <c r="C2" s="46"/>
      <c r="D2" s="46"/>
      <c r="E2" s="46"/>
      <c r="F2" s="46"/>
      <c r="G2" s="46"/>
    </row>
    <row r="3" spans="1:7" ht="15.6" x14ac:dyDescent="0.3">
      <c r="A3" s="47" t="s">
        <v>0</v>
      </c>
      <c r="B3" s="47"/>
      <c r="C3" s="47"/>
      <c r="D3" s="47"/>
      <c r="E3" s="47"/>
      <c r="F3" s="47"/>
      <c r="G3" s="47"/>
    </row>
    <row r="4" spans="1:7" ht="15.6" x14ac:dyDescent="0.3">
      <c r="A4" s="47" t="s">
        <v>34</v>
      </c>
      <c r="B4" s="47"/>
      <c r="C4" s="47"/>
      <c r="D4" s="47"/>
      <c r="E4" s="47"/>
      <c r="F4" s="47"/>
      <c r="G4" s="47"/>
    </row>
    <row r="5" spans="1:7" ht="15.6" x14ac:dyDescent="0.3">
      <c r="A5" s="1"/>
      <c r="B5" s="1"/>
      <c r="C5" s="1"/>
      <c r="D5" s="1"/>
      <c r="E5" s="1"/>
      <c r="F5" s="1"/>
      <c r="G5" s="1"/>
    </row>
    <row r="6" spans="1:7" ht="28.8" x14ac:dyDescent="0.3">
      <c r="A6" s="2" t="s">
        <v>1</v>
      </c>
      <c r="B6" s="2" t="s">
        <v>2</v>
      </c>
      <c r="C6" s="2" t="s">
        <v>3</v>
      </c>
      <c r="D6" s="2" t="s">
        <v>4</v>
      </c>
      <c r="E6" s="2" t="s">
        <v>5</v>
      </c>
      <c r="F6" s="3" t="s">
        <v>14</v>
      </c>
      <c r="G6" s="3" t="s">
        <v>15</v>
      </c>
    </row>
    <row r="7" spans="1:7" ht="29.4" thickBot="1" x14ac:dyDescent="0.35">
      <c r="A7" s="2">
        <v>1</v>
      </c>
      <c r="B7" s="8" t="s">
        <v>20</v>
      </c>
      <c r="C7" s="8" t="s">
        <v>21</v>
      </c>
      <c r="D7" s="4" t="s">
        <v>7</v>
      </c>
      <c r="E7" s="2">
        <v>40</v>
      </c>
      <c r="F7" s="3">
        <v>610</v>
      </c>
      <c r="G7" s="3">
        <f>E7*F7</f>
        <v>24400</v>
      </c>
    </row>
    <row r="8" spans="1:7" ht="29.4" thickBot="1" x14ac:dyDescent="0.35">
      <c r="A8" s="2">
        <v>2</v>
      </c>
      <c r="B8" s="8" t="s">
        <v>22</v>
      </c>
      <c r="C8" s="8" t="s">
        <v>21</v>
      </c>
      <c r="D8" s="4" t="s">
        <v>7</v>
      </c>
      <c r="E8" s="2">
        <v>40</v>
      </c>
      <c r="F8" s="3">
        <v>610</v>
      </c>
      <c r="G8" s="3">
        <f>E8*F8</f>
        <v>24400</v>
      </c>
    </row>
    <row r="9" spans="1:7" ht="43.8" thickBot="1" x14ac:dyDescent="0.35">
      <c r="A9" s="2">
        <v>3</v>
      </c>
      <c r="B9" s="8" t="s">
        <v>23</v>
      </c>
      <c r="C9" s="8" t="s">
        <v>24</v>
      </c>
      <c r="D9" s="4" t="s">
        <v>7</v>
      </c>
      <c r="E9" s="2">
        <v>40</v>
      </c>
      <c r="F9" s="3">
        <v>490</v>
      </c>
      <c r="G9" s="3">
        <f>E9*F9</f>
        <v>19600</v>
      </c>
    </row>
    <row r="10" spans="1:7" ht="28.8" x14ac:dyDescent="0.3">
      <c r="A10" s="10">
        <v>4</v>
      </c>
      <c r="B10" s="11" t="s">
        <v>25</v>
      </c>
      <c r="C10" s="11" t="s">
        <v>24</v>
      </c>
      <c r="D10" s="12" t="s">
        <v>7</v>
      </c>
      <c r="E10" s="10">
        <v>40</v>
      </c>
      <c r="F10" s="13">
        <v>65</v>
      </c>
      <c r="G10" s="14">
        <f>E10*F10</f>
        <v>2600</v>
      </c>
    </row>
    <row r="11" spans="1:7" ht="15.6" x14ac:dyDescent="0.3">
      <c r="A11" s="48" t="s">
        <v>36</v>
      </c>
      <c r="B11" s="48"/>
      <c r="C11" s="48"/>
      <c r="D11" s="48"/>
      <c r="E11" s="48"/>
      <c r="F11" s="17"/>
      <c r="G11" s="17">
        <f>SUM(G7:G10)</f>
        <v>71000</v>
      </c>
    </row>
    <row r="12" spans="1:7" x14ac:dyDescent="0.3">
      <c r="A12" s="48" t="s">
        <v>37</v>
      </c>
      <c r="B12" s="48"/>
      <c r="C12" s="48"/>
      <c r="D12" s="48"/>
      <c r="E12" s="48"/>
      <c r="F12" s="16"/>
      <c r="G12" s="15">
        <f>G11*7.5%</f>
        <v>5325</v>
      </c>
    </row>
    <row r="13" spans="1:7" s="19" customFormat="1" ht="15.6" x14ac:dyDescent="0.3">
      <c r="A13" s="48" t="s">
        <v>30</v>
      </c>
      <c r="B13" s="48"/>
      <c r="C13" s="48"/>
      <c r="D13" s="48"/>
      <c r="E13" s="48"/>
      <c r="F13" s="17"/>
      <c r="G13" s="18">
        <f>G11+G12</f>
        <v>76325</v>
      </c>
    </row>
    <row r="14" spans="1:7" ht="15.6" x14ac:dyDescent="0.3">
      <c r="A14" s="54" t="s">
        <v>8</v>
      </c>
      <c r="B14" s="54"/>
      <c r="C14" s="54"/>
      <c r="D14" s="54"/>
      <c r="E14" s="54"/>
      <c r="F14" s="55" t="s">
        <v>9</v>
      </c>
      <c r="G14" s="55"/>
    </row>
    <row r="15" spans="1:7" ht="15.6" customHeight="1" x14ac:dyDescent="0.3">
      <c r="A15" s="54" t="s">
        <v>10</v>
      </c>
      <c r="B15" s="54"/>
      <c r="C15" s="54"/>
      <c r="D15" s="54"/>
      <c r="E15" s="54"/>
      <c r="F15" s="56" t="s">
        <v>31</v>
      </c>
      <c r="G15" s="56"/>
    </row>
    <row r="16" spans="1:7" ht="7.8" customHeight="1" x14ac:dyDescent="0.3"/>
    <row r="17" spans="1:9" x14ac:dyDescent="0.3">
      <c r="A17" s="46" t="s">
        <v>32</v>
      </c>
      <c r="B17" s="46"/>
      <c r="C17" s="46"/>
      <c r="D17" s="46"/>
      <c r="E17" s="46"/>
      <c r="F17" s="46"/>
      <c r="G17" s="46"/>
    </row>
    <row r="18" spans="1:9" ht="36" customHeight="1" x14ac:dyDescent="0.3">
      <c r="A18" s="46"/>
      <c r="B18" s="46"/>
      <c r="C18" s="46"/>
      <c r="D18" s="46"/>
      <c r="E18" s="46"/>
      <c r="F18" s="46"/>
      <c r="G18" s="46"/>
    </row>
    <row r="19" spans="1:9" ht="19.2" customHeight="1" x14ac:dyDescent="0.3"/>
    <row r="20" spans="1:9" ht="61.8" customHeight="1" x14ac:dyDescent="0.35">
      <c r="A20" s="52" t="s">
        <v>11</v>
      </c>
      <c r="B20" s="52"/>
      <c r="C20" s="52"/>
      <c r="D20" s="53" t="s">
        <v>12</v>
      </c>
      <c r="E20" s="53"/>
      <c r="F20" s="53"/>
      <c r="G20" s="53"/>
      <c r="H20" s="7"/>
      <c r="I20" s="7"/>
    </row>
  </sheetData>
  <mergeCells count="14">
    <mergeCell ref="A1:G2"/>
    <mergeCell ref="A3:G3"/>
    <mergeCell ref="A4:G4"/>
    <mergeCell ref="A12:E12"/>
    <mergeCell ref="A13:E13"/>
    <mergeCell ref="A14:E14"/>
    <mergeCell ref="F14:G14"/>
    <mergeCell ref="A11:E11"/>
    <mergeCell ref="A17:G18"/>
    <mergeCell ref="A20:C20"/>
    <mergeCell ref="D20:E20"/>
    <mergeCell ref="F20:G20"/>
    <mergeCell ref="A15:E15"/>
    <mergeCell ref="F15:G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New Branch open-6.25</vt:lpstr>
      <vt:lpstr>Mission vision-26</vt:lpstr>
      <vt:lpstr>Wall Clock 25</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Mahmodur Rahman</dc:creator>
  <cp:lastModifiedBy>Tamimul Islam (Admin)</cp:lastModifiedBy>
  <cp:lastPrinted>2026-06-17T06:39:23Z</cp:lastPrinted>
  <dcterms:created xsi:type="dcterms:W3CDTF">2024-10-16T05:09:50Z</dcterms:created>
  <dcterms:modified xsi:type="dcterms:W3CDTF">2026-06-17T06:39:50Z</dcterms:modified>
</cp:coreProperties>
</file>